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60" windowWidth="19440" windowHeight="8010" tabRatio="1000" activeTab="1"/>
  </bookViews>
  <sheets>
    <sheet name="رسم العدد" sheetId="31" r:id="rId1"/>
    <sheet name="2" sheetId="1" r:id="rId2"/>
    <sheet name="شكل الكلفة " sheetId="40" r:id="rId3"/>
    <sheet name="3" sheetId="2" r:id="rId4"/>
    <sheet name="رسم المؤشرات" sheetId="36" r:id="rId5"/>
    <sheet name="4" sheetId="29" r:id="rId6"/>
    <sheet name="رسم شكل 4" sheetId="33" r:id="rId7"/>
    <sheet name="5" sheetId="4" r:id="rId8"/>
    <sheet name="رسم شكل 5" sheetId="34" r:id="rId9"/>
    <sheet name="6" sheetId="38" r:id="rId10"/>
    <sheet name="7" sheetId="6" r:id="rId11"/>
    <sheet name="8" sheetId="7" r:id="rId12"/>
    <sheet name="9" sheetId="8" r:id="rId13"/>
    <sheet name="10" sheetId="9" r:id="rId14"/>
    <sheet name="11" sheetId="39" r:id="rId15"/>
    <sheet name="12" sheetId="11" r:id="rId16"/>
    <sheet name="13" sheetId="27" r:id="rId17"/>
    <sheet name="14" sheetId="13" r:id="rId18"/>
    <sheet name="15" sheetId="14" r:id="rId19"/>
    <sheet name="16" sheetId="15" r:id="rId20"/>
    <sheet name="17" sheetId="16" r:id="rId21"/>
    <sheet name="18" sheetId="17" r:id="rId22"/>
  </sheets>
  <externalReferences>
    <externalReference r:id="rId23"/>
    <externalReference r:id="rId24"/>
    <externalReference r:id="rId25"/>
  </externalReferences>
  <definedNames>
    <definedName name="_xlnm.Print_Area" localSheetId="13">'10'!$A$1:$J$16</definedName>
    <definedName name="_xlnm.Print_Area" localSheetId="15">'12'!$A$1:$L$10</definedName>
    <definedName name="_xlnm.Print_Area" localSheetId="18">'15'!$A$1:$Q$14</definedName>
    <definedName name="_xlnm.Print_Area" localSheetId="19">'16'!$A$1:$CJ$9</definedName>
    <definedName name="_xlnm.Print_Area" localSheetId="20">'17'!$A$1:$M$21</definedName>
    <definedName name="_xlnm.Print_Area" localSheetId="1">'2'!$A$1:$CD$19</definedName>
    <definedName name="_xlnm.Print_Area" localSheetId="7">'5'!$A$1:$P$21</definedName>
    <definedName name="_xlnm.Print_Area" localSheetId="9">'6'!$A$1:$M$21</definedName>
    <definedName name="_xlnm.Print_Area" localSheetId="8">'رسم شكل 5'!$A$1:$O$30</definedName>
  </definedNames>
  <calcPr calcId="144525" calcMode="manual"/>
</workbook>
</file>

<file path=xl/calcChain.xml><?xml version="1.0" encoding="utf-8"?>
<calcChain xmlns="http://schemas.openxmlformats.org/spreadsheetml/2006/main">
  <c r="N6" i="27" l="1"/>
  <c r="N14" i="27" s="1"/>
  <c r="N7" i="27"/>
  <c r="N8" i="27"/>
  <c r="N9" i="27"/>
  <c r="N10" i="27"/>
  <c r="N11" i="27"/>
  <c r="N12" i="27"/>
  <c r="N13" i="27"/>
  <c r="H9" i="2" l="1"/>
  <c r="H10" i="2"/>
  <c r="H11" i="2"/>
  <c r="H12" i="2" l="1"/>
  <c r="J22" i="17"/>
  <c r="K22" i="17"/>
  <c r="J20" i="38"/>
  <c r="O21" i="29"/>
  <c r="J7" i="2"/>
  <c r="K7" i="2"/>
  <c r="L7" i="2"/>
  <c r="J8" i="2"/>
  <c r="K8" i="2"/>
  <c r="L8" i="2"/>
  <c r="M8" i="2" s="1"/>
  <c r="L9" i="2"/>
  <c r="L10" i="2"/>
  <c r="L11" i="2"/>
  <c r="K6" i="2"/>
  <c r="L6" i="2"/>
  <c r="M6" i="2"/>
  <c r="J6" i="2"/>
  <c r="E7" i="2"/>
  <c r="E8" i="2"/>
  <c r="E9" i="2"/>
  <c r="E10" i="2"/>
  <c r="E11" i="2"/>
  <c r="E6" i="2"/>
  <c r="I8" i="2"/>
  <c r="I6" i="2"/>
  <c r="B12" i="2"/>
  <c r="C12" i="2"/>
  <c r="D12" i="2"/>
  <c r="L12" i="2" l="1"/>
  <c r="M7" i="2"/>
  <c r="E12" i="2"/>
  <c r="G16" i="1"/>
  <c r="F7" i="7" l="1"/>
  <c r="B22" i="17" l="1"/>
  <c r="C22" i="17"/>
  <c r="D22" i="17"/>
  <c r="E22" i="17"/>
  <c r="F22" i="17"/>
  <c r="G22" i="17"/>
  <c r="H22" i="17"/>
  <c r="I22" i="17"/>
  <c r="B21" i="16"/>
  <c r="C21" i="16"/>
  <c r="D21" i="16"/>
  <c r="E21" i="16"/>
  <c r="F21" i="16"/>
  <c r="G21" i="16"/>
  <c r="H21" i="16"/>
  <c r="I21" i="16"/>
  <c r="J21" i="16"/>
  <c r="K21" i="16"/>
  <c r="L21" i="16"/>
  <c r="M21" i="16"/>
  <c r="B9" i="15"/>
  <c r="C9" i="15"/>
  <c r="D9" i="15"/>
  <c r="E9" i="15"/>
  <c r="F9" i="15"/>
  <c r="G9" i="15"/>
  <c r="B14" i="14"/>
  <c r="C14" i="14"/>
  <c r="D14" i="14"/>
  <c r="E14" i="14"/>
  <c r="F14" i="14"/>
  <c r="G14" i="14"/>
  <c r="H14" i="14"/>
  <c r="I14" i="14"/>
  <c r="J14" i="14"/>
  <c r="K14" i="14"/>
  <c r="L14" i="14"/>
  <c r="M14" i="14"/>
  <c r="B10" i="13"/>
  <c r="C10" i="13"/>
  <c r="D10" i="13"/>
  <c r="E10" i="13"/>
  <c r="F10" i="13"/>
  <c r="G10" i="13"/>
  <c r="H10" i="13"/>
  <c r="I10" i="13"/>
  <c r="J10" i="13"/>
  <c r="K10" i="13"/>
  <c r="L10" i="13"/>
  <c r="M10" i="13"/>
  <c r="B14" i="27"/>
  <c r="C14" i="27"/>
  <c r="D14" i="27"/>
  <c r="E14" i="27"/>
  <c r="F14" i="27"/>
  <c r="G14" i="27"/>
  <c r="H14" i="27"/>
  <c r="I14" i="27"/>
  <c r="J14" i="27"/>
  <c r="K14" i="27"/>
  <c r="L14" i="27"/>
  <c r="M14" i="27"/>
  <c r="B10" i="11"/>
  <c r="C10" i="11"/>
  <c r="D10" i="11"/>
  <c r="E10" i="11"/>
  <c r="F10" i="11"/>
  <c r="G10" i="11"/>
  <c r="H10" i="11"/>
  <c r="I10" i="11"/>
  <c r="J10" i="11"/>
  <c r="B17" i="39"/>
  <c r="C17" i="39"/>
  <c r="D17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C13" i="9"/>
  <c r="D13" i="9"/>
  <c r="E13" i="9"/>
  <c r="F13" i="9"/>
  <c r="G13" i="9"/>
  <c r="H13" i="9"/>
  <c r="I13" i="9"/>
  <c r="B19" i="8"/>
  <c r="C19" i="8"/>
  <c r="D19" i="8"/>
  <c r="E19" i="8"/>
  <c r="F19" i="8"/>
  <c r="G19" i="8"/>
  <c r="H19" i="8"/>
  <c r="I19" i="8"/>
  <c r="B7" i="7"/>
  <c r="C7" i="7"/>
  <c r="D7" i="7"/>
  <c r="E7" i="7"/>
  <c r="G7" i="7"/>
  <c r="H7" i="7"/>
  <c r="I7" i="7"/>
  <c r="B19" i="6"/>
  <c r="C19" i="6"/>
  <c r="D19" i="6"/>
  <c r="E19" i="6"/>
  <c r="F19" i="6"/>
  <c r="G19" i="6"/>
  <c r="H19" i="6"/>
  <c r="D20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5" i="38"/>
  <c r="E20" i="38"/>
  <c r="I20" i="38"/>
  <c r="H20" i="38"/>
  <c r="G20" i="38"/>
  <c r="F20" i="38"/>
  <c r="B20" i="38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K20" i="38"/>
  <c r="B21" i="29"/>
  <c r="C21" i="29"/>
  <c r="D21" i="29"/>
  <c r="E21" i="29"/>
  <c r="F21" i="29"/>
  <c r="G21" i="29"/>
  <c r="H21" i="29"/>
  <c r="I21" i="29"/>
  <c r="J21" i="29"/>
  <c r="K21" i="29"/>
  <c r="L21" i="29"/>
  <c r="M21" i="29"/>
  <c r="N21" i="29"/>
  <c r="K19" i="17"/>
  <c r="C10" i="38" l="1"/>
  <c r="C11" i="38"/>
  <c r="C12" i="38"/>
  <c r="C13" i="38"/>
  <c r="C14" i="38"/>
  <c r="C15" i="38"/>
  <c r="C16" i="38"/>
  <c r="C17" i="38"/>
  <c r="C18" i="38"/>
  <c r="C19" i="38"/>
  <c r="C5" i="38"/>
  <c r="C6" i="38"/>
  <c r="C7" i="38"/>
  <c r="C8" i="38"/>
  <c r="C9" i="38"/>
  <c r="L20" i="38"/>
  <c r="K7" i="13"/>
  <c r="L7" i="13"/>
  <c r="M7" i="13"/>
  <c r="K8" i="13"/>
  <c r="L8" i="13"/>
  <c r="M8" i="13"/>
  <c r="K9" i="13"/>
  <c r="L9" i="13"/>
  <c r="M9" i="13"/>
  <c r="L6" i="13"/>
  <c r="M6" i="13"/>
  <c r="K6" i="13"/>
  <c r="O7" i="27"/>
  <c r="P7" i="27"/>
  <c r="Q7" i="27"/>
  <c r="O8" i="27"/>
  <c r="P8" i="27"/>
  <c r="Q8" i="27"/>
  <c r="O9" i="27"/>
  <c r="P9" i="27"/>
  <c r="Q9" i="27"/>
  <c r="O10" i="27"/>
  <c r="P10" i="27"/>
  <c r="Q10" i="27"/>
  <c r="O11" i="27"/>
  <c r="P11" i="27"/>
  <c r="Q11" i="27"/>
  <c r="O12" i="27"/>
  <c r="P12" i="27"/>
  <c r="Q12" i="27"/>
  <c r="O13" i="27"/>
  <c r="P13" i="27"/>
  <c r="Q13" i="27"/>
  <c r="O6" i="27"/>
  <c r="P6" i="27"/>
  <c r="Q6" i="27"/>
  <c r="J7" i="11"/>
  <c r="J8" i="11"/>
  <c r="J9" i="11"/>
  <c r="H7" i="11"/>
  <c r="I7" i="11"/>
  <c r="H8" i="11"/>
  <c r="I8" i="11"/>
  <c r="H9" i="11"/>
  <c r="I9" i="11"/>
  <c r="I6" i="11"/>
  <c r="J6" i="11"/>
  <c r="H6" i="11"/>
  <c r="Q14" i="27" l="1"/>
  <c r="P14" i="27"/>
  <c r="O14" i="27"/>
  <c r="Q16" i="39"/>
  <c r="P16" i="39"/>
  <c r="O16" i="39"/>
  <c r="N16" i="39"/>
  <c r="Q15" i="39"/>
  <c r="P15" i="39"/>
  <c r="O15" i="39"/>
  <c r="N15" i="39"/>
  <c r="Q14" i="39"/>
  <c r="P14" i="39"/>
  <c r="O14" i="39"/>
  <c r="N14" i="39"/>
  <c r="Q13" i="39"/>
  <c r="P13" i="39"/>
  <c r="O13" i="39"/>
  <c r="N13" i="39"/>
  <c r="Q12" i="39"/>
  <c r="P12" i="39"/>
  <c r="O12" i="39"/>
  <c r="N12" i="39"/>
  <c r="Q11" i="39"/>
  <c r="P11" i="39"/>
  <c r="O11" i="39"/>
  <c r="N11" i="39"/>
  <c r="Q10" i="39"/>
  <c r="P10" i="39"/>
  <c r="O10" i="39"/>
  <c r="N10" i="39"/>
  <c r="Q9" i="39"/>
  <c r="P9" i="39"/>
  <c r="O9" i="39"/>
  <c r="N9" i="39"/>
  <c r="Q8" i="39"/>
  <c r="P8" i="39"/>
  <c r="O8" i="39"/>
  <c r="N8" i="39"/>
  <c r="Q7" i="39"/>
  <c r="P7" i="39"/>
  <c r="O7" i="39"/>
  <c r="N7" i="39"/>
  <c r="Q6" i="39"/>
  <c r="P6" i="39"/>
  <c r="O6" i="39"/>
  <c r="N6" i="39"/>
  <c r="C20" i="38" l="1"/>
  <c r="J8" i="17"/>
  <c r="K8" i="17"/>
  <c r="J9" i="17"/>
  <c r="K9" i="17"/>
  <c r="J10" i="17"/>
  <c r="K10" i="17"/>
  <c r="J11" i="17"/>
  <c r="K11" i="17"/>
  <c r="J12" i="17"/>
  <c r="K12" i="17"/>
  <c r="J13" i="17"/>
  <c r="K13" i="17"/>
  <c r="J14" i="17"/>
  <c r="K14" i="17"/>
  <c r="J15" i="17"/>
  <c r="K15" i="17"/>
  <c r="J16" i="17"/>
  <c r="K16" i="17"/>
  <c r="J17" i="17"/>
  <c r="K17" i="17"/>
  <c r="J18" i="17"/>
  <c r="K18" i="17"/>
  <c r="J19" i="17"/>
  <c r="J20" i="17"/>
  <c r="K20" i="17"/>
  <c r="J21" i="17"/>
  <c r="K21" i="17"/>
  <c r="K7" i="17"/>
  <c r="J7" i="17"/>
  <c r="L7" i="16"/>
  <c r="M7" i="16"/>
  <c r="L8" i="16"/>
  <c r="M8" i="16"/>
  <c r="L9" i="16"/>
  <c r="M9" i="16"/>
  <c r="L10" i="16"/>
  <c r="M10" i="16"/>
  <c r="L11" i="16"/>
  <c r="M11" i="16"/>
  <c r="L12" i="16"/>
  <c r="M12" i="16"/>
  <c r="L13" i="16"/>
  <c r="M13" i="16"/>
  <c r="L14" i="16"/>
  <c r="M14" i="16"/>
  <c r="L15" i="16"/>
  <c r="M15" i="16"/>
  <c r="L16" i="16"/>
  <c r="M16" i="16"/>
  <c r="L17" i="16"/>
  <c r="M17" i="16"/>
  <c r="L18" i="16"/>
  <c r="M18" i="16"/>
  <c r="L19" i="16"/>
  <c r="M19" i="16"/>
  <c r="L20" i="16"/>
  <c r="M20" i="16"/>
  <c r="M6" i="16"/>
  <c r="L6" i="16"/>
  <c r="H7" i="15" l="1"/>
  <c r="I7" i="15"/>
  <c r="J7" i="15"/>
  <c r="H8" i="15"/>
  <c r="I8" i="15"/>
  <c r="J8" i="15"/>
  <c r="J6" i="15"/>
  <c r="J9" i="15" s="1"/>
  <c r="I6" i="15"/>
  <c r="I9" i="15" s="1"/>
  <c r="H6" i="15"/>
  <c r="H9" i="15" s="1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N12" i="14"/>
  <c r="O12" i="14"/>
  <c r="P12" i="14"/>
  <c r="Q12" i="14"/>
  <c r="N13" i="14"/>
  <c r="O13" i="14"/>
  <c r="P13" i="14"/>
  <c r="Q13" i="14"/>
  <c r="O6" i="14"/>
  <c r="P6" i="14"/>
  <c r="Q6" i="14"/>
  <c r="N6" i="14"/>
  <c r="P14" i="14" l="1"/>
  <c r="N14" i="14"/>
  <c r="Q14" i="14"/>
  <c r="O14" i="14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K6" i="38"/>
  <c r="K5" i="38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O6" i="29"/>
  <c r="N6" i="29"/>
  <c r="F10" i="2" l="1"/>
  <c r="J10" i="2" s="1"/>
  <c r="G10" i="2"/>
  <c r="F11" i="2"/>
  <c r="J11" i="2" s="1"/>
  <c r="G11" i="2"/>
  <c r="F9" i="2"/>
  <c r="G9" i="2"/>
  <c r="I10" i="2" l="1"/>
  <c r="K10" i="2"/>
  <c r="M10" i="2" s="1"/>
  <c r="I9" i="2"/>
  <c r="K9" i="2"/>
  <c r="M9" i="2" s="1"/>
  <c r="G12" i="2"/>
  <c r="J9" i="2"/>
  <c r="F12" i="2"/>
  <c r="J12" i="2" s="1"/>
  <c r="I11" i="2"/>
  <c r="K11" i="2"/>
  <c r="M11" i="2" s="1"/>
  <c r="G12" i="1"/>
  <c r="I12" i="2" l="1"/>
  <c r="K12" i="2"/>
  <c r="M12" i="2" s="1"/>
  <c r="G14" i="1"/>
  <c r="G10" i="1" l="1"/>
  <c r="G7" i="1"/>
  <c r="F7" i="1"/>
</calcChain>
</file>

<file path=xl/sharedStrings.xml><?xml version="1.0" encoding="utf-8"?>
<sst xmlns="http://schemas.openxmlformats.org/spreadsheetml/2006/main" count="505" uniqueCount="160">
  <si>
    <t>(الكلفة : الف دينار)</t>
  </si>
  <si>
    <t>إجازات البناءالجديد والاضافة والتحوير *</t>
  </si>
  <si>
    <t>إجازات الترميم **</t>
  </si>
  <si>
    <t>المجموع</t>
  </si>
  <si>
    <t>***السنة</t>
  </si>
  <si>
    <t>العدد</t>
  </si>
  <si>
    <t xml:space="preserve">الكلفة </t>
  </si>
  <si>
    <t xml:space="preserve">*بضمنها الأبنية الجديدة والهدم واعادة بناء , الإضافة والتحوير </t>
  </si>
  <si>
    <t>**بضمنها السياج</t>
  </si>
  <si>
    <t xml:space="preserve">***لا تتضمن محافظات إقليم كردستان </t>
  </si>
  <si>
    <t>(الكلفة : الف دينار )</t>
  </si>
  <si>
    <t>نوع البناء</t>
  </si>
  <si>
    <t>جديد</t>
  </si>
  <si>
    <t>إضافة وتحوير</t>
  </si>
  <si>
    <t>نوع الاستخدام</t>
  </si>
  <si>
    <t>الكلفة</t>
  </si>
  <si>
    <t>كلفة المتر المربع</t>
  </si>
  <si>
    <t>دور سكن</t>
  </si>
  <si>
    <t xml:space="preserve">العمارات السكنية </t>
  </si>
  <si>
    <t>العمارات التجارية</t>
  </si>
  <si>
    <t>الابنية التجارية</t>
  </si>
  <si>
    <t xml:space="preserve">الابنية الخدمية والصحية </t>
  </si>
  <si>
    <t>الابنية الصناعية</t>
  </si>
  <si>
    <t>هذا الجدول لايشمل أبنية السياج والترميم .</t>
  </si>
  <si>
    <t>الكلفة : ( الف دينار )</t>
  </si>
  <si>
    <t>بناء جديد</t>
  </si>
  <si>
    <t xml:space="preserve">اضافة بناء </t>
  </si>
  <si>
    <t>تحوير في البناء</t>
  </si>
  <si>
    <t>ترميم</t>
  </si>
  <si>
    <t>سياج</t>
  </si>
  <si>
    <t xml:space="preserve">هدم واعادة بناء </t>
  </si>
  <si>
    <t xml:space="preserve">المحافظة 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</si>
  <si>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</si>
  <si>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</si>
  <si>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</si>
  <si>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</si>
  <si>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</si>
  <si>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</si>
  <si>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</si>
  <si>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</si>
  <si>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</si>
  <si>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</si>
  <si>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 xml:space="preserve">المثنى </t>
  </si>
  <si>
    <t>ذي قار</t>
  </si>
  <si>
    <t xml:space="preserve">ميسان </t>
  </si>
  <si>
    <t>البصرة</t>
  </si>
  <si>
    <t>إضافة بناء</t>
  </si>
  <si>
    <t xml:space="preserve">تحوير في البناء </t>
  </si>
  <si>
    <t>هدم واعادة بناء</t>
  </si>
  <si>
    <t>الاشهر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</si>
  <si>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</si>
  <si>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</si>
  <si>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</si>
  <si>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</si>
  <si>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</si>
  <si>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</si>
  <si>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</si>
  <si>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</si>
  <si>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</si>
  <si>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</si>
  <si>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</si>
  <si>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</si>
  <si>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المحافظــــة</t>
  </si>
  <si>
    <t>مساحة الارض (م²)</t>
  </si>
  <si>
    <t>مساحة البناء (م²)</t>
  </si>
  <si>
    <t>عدد الطوابق</t>
  </si>
  <si>
    <t>عدد الشقق</t>
  </si>
  <si>
    <t>عدد الغرف</t>
  </si>
  <si>
    <t>الكلفة (ألف دينار )</t>
  </si>
  <si>
    <t>القادسية</t>
  </si>
  <si>
    <t>المثنى</t>
  </si>
  <si>
    <t>ميسان</t>
  </si>
  <si>
    <t>عدد الدكاكين</t>
  </si>
  <si>
    <t>الكلفة ( ألف دينار )</t>
  </si>
  <si>
    <t xml:space="preserve">المحافظـــة </t>
  </si>
  <si>
    <t xml:space="preserve">                                 </t>
  </si>
  <si>
    <t xml:space="preserve">                                             </t>
  </si>
  <si>
    <t xml:space="preserve">                                                                                         </t>
  </si>
  <si>
    <t>دكاكين</t>
  </si>
  <si>
    <t>فنادق ومطاعم وكازينوهات</t>
  </si>
  <si>
    <t>ابنية تجارية اخرى</t>
  </si>
  <si>
    <t>مجموع الابنية التجارية</t>
  </si>
  <si>
    <t>المحافظة</t>
  </si>
  <si>
    <t xml:space="preserve"> المجموع                                             </t>
  </si>
  <si>
    <t xml:space="preserve">(الكلفة:الف دينار) </t>
  </si>
  <si>
    <t>ابنية دينية</t>
  </si>
  <si>
    <t>ابنية خدمية</t>
  </si>
  <si>
    <t xml:space="preserve">مجموع الابنية الخدمية والصحية </t>
  </si>
  <si>
    <t xml:space="preserve">ذي قار </t>
  </si>
  <si>
    <t xml:space="preserve">المجموع                                             </t>
  </si>
  <si>
    <t xml:space="preserve">(الكلفة:الف دينار)  </t>
  </si>
  <si>
    <t>(الكلفة:الف دينار)</t>
  </si>
  <si>
    <t xml:space="preserve">ابنية خدمية </t>
  </si>
  <si>
    <t>معامل</t>
  </si>
  <si>
    <t>ابنية صناعية اخرى</t>
  </si>
  <si>
    <t xml:space="preserve">مجموع الابنية الصناعية </t>
  </si>
  <si>
    <t xml:space="preserve"> (الكلفة:الف دينار)</t>
  </si>
  <si>
    <t>مجموع الابنية الصناعية</t>
  </si>
  <si>
    <t>الطابوق</t>
  </si>
  <si>
    <t>الحجر</t>
  </si>
  <si>
    <t>البلوك</t>
  </si>
  <si>
    <t>الثرمستون</t>
  </si>
  <si>
    <t xml:space="preserve">(الكلفة الف دينار) </t>
  </si>
  <si>
    <t>المحافظـــــة</t>
  </si>
  <si>
    <t xml:space="preserve">ديالى </t>
  </si>
  <si>
    <t xml:space="preserve">بغداد </t>
  </si>
  <si>
    <t>البناء الجديد يشمل الأبنية (جديد + هدم واعادة بناء ) اما إضافة بناء فيشمل ( الإضافة + التحوير ) .</t>
  </si>
  <si>
    <t>مساحة الارض
م2</t>
  </si>
  <si>
    <t>مساحة البناء
م2</t>
  </si>
  <si>
    <t>شكل (1)</t>
  </si>
  <si>
    <t xml:space="preserve">(الكلفة : الف دينار )                     </t>
  </si>
  <si>
    <t>(بناء جديد + هدم واعادة بناء)</t>
  </si>
  <si>
    <t>كلفة بناء الوحدة السكنية</t>
  </si>
  <si>
    <t>النسبة  المئوية من الكلفة  الكلية %</t>
  </si>
  <si>
    <t xml:space="preserve"> النسبة المئوية من العدد الكلي %</t>
  </si>
  <si>
    <t>الكلفة : (ألف دينار )</t>
  </si>
  <si>
    <t>مساحة البناء م2</t>
  </si>
  <si>
    <t xml:space="preserve">نينوى </t>
  </si>
  <si>
    <t xml:space="preserve">ابنية دينية </t>
  </si>
  <si>
    <t xml:space="preserve">ابنية صحية </t>
  </si>
  <si>
    <t>ورشات تصليح</t>
  </si>
  <si>
    <t>اخرى</t>
  </si>
  <si>
    <t xml:space="preserve">ابنية تجارية اخرى </t>
  </si>
  <si>
    <t xml:space="preserve"> ابنية صحية </t>
  </si>
  <si>
    <t xml:space="preserve">مجموع الابنية </t>
  </si>
  <si>
    <t xml:space="preserve">             (  2023 - 2014 )</t>
  </si>
  <si>
    <t xml:space="preserve">عدد اجازات البناء والترميم الممنوحة للقطاع الخاص للسنوات </t>
  </si>
  <si>
    <t xml:space="preserve">المؤشرات الرئيسة لعدد وكلفة اجازات البناء والترميم الممنوحة للقطاع الخاص  للسنوات </t>
  </si>
  <si>
    <t>عدد اجازات البناء الجديد والإضافة حسب نوع البناء للقطاع الخاص لسنة</t>
  </si>
  <si>
    <t>عدد اجازات البناء الممنوحة للقطاع الخاص والكلفة التخمينية حسب نوع البناء والمحافظات لسنة</t>
  </si>
  <si>
    <t xml:space="preserve">        عدد اجازات البناء الممنوحة للقطاع الخاص والكلفة التخمينية حسب نوع البناء والمحافظات لسنة   </t>
  </si>
  <si>
    <t xml:space="preserve">    عدد اجازات البناء الممنوحة للقطاع الخاص والكلفة التخمينية حسب الغرض من الاجازة والاشهر لسنة</t>
  </si>
  <si>
    <t>عدد إجازات البناء الممنوحه للقطاع الخاص ( الجديد والاضافة ) حسب الغرض من الإجازة والاشهر لسنة</t>
  </si>
  <si>
    <t>:5</t>
  </si>
  <si>
    <t>شكل</t>
  </si>
  <si>
    <t>جدول :</t>
  </si>
  <si>
    <t xml:space="preserve"> عدد اجازات البناء الممنوحة للقطاع الخاص والكلفة التخمينية لدور السكن (أبنية جديدة ) حسب المحافظات لسنة</t>
  </si>
  <si>
    <t xml:space="preserve"> جدول:</t>
  </si>
  <si>
    <t xml:space="preserve"> عدد اجازات البناء الممنوحة للقطاع الخاص والكلفة التخمينية للعمارات السكنية  (أبنية جديدة ) حسب المحافظات لسنة </t>
  </si>
  <si>
    <t xml:space="preserve">     عدد اجازات البناء الممنوحة للقطاع الخاص والكلفة التخمينية للابنية التجارية (ابنية  جديدة) حسب المحافظات لسنة</t>
  </si>
  <si>
    <t xml:space="preserve">               عدد اجازات البناءالممنوحة للقطاع الخاص والكلفة التخمينية للابنية التجارية (اضافة وتحوير) حسب المحافظات لسنة</t>
  </si>
  <si>
    <t xml:space="preserve"> عدد اجازات البناء الممنوحة للقطاع الخاص والكلفة التخمينية للأبنية الدينية والخدمية والصحية (ابنية جديدة) حسب المحافظات لسنة</t>
  </si>
  <si>
    <t xml:space="preserve">    عدد اجازات  البناء الممنوحة للقطاع الخاص والكلفة التخمينية للابنية الصناعية (اضافة وتحوير) حسب المحافظات لسنة</t>
  </si>
  <si>
    <t xml:space="preserve"> جدول : </t>
  </si>
  <si>
    <t xml:space="preserve"> جدول :</t>
  </si>
  <si>
    <t>شكل :</t>
  </si>
  <si>
    <t>جدول:</t>
  </si>
  <si>
    <t xml:space="preserve">             ( 2023 - 2014 )</t>
  </si>
  <si>
    <t>عدد اجازات البناء الممنوحة للقطاع الخاص والكلفة التخمينية للعمارات التجارية ( أبنية جديدة ) حسب المحافظات لسنة</t>
  </si>
  <si>
    <t xml:space="preserve"> عدد اجازات البناء الممنوحة للقطاع الخاص والكلفة التخمينية للعمارات التجارية ( أضافة وتحوير ) حسب المحافظات لسنة </t>
  </si>
  <si>
    <t xml:space="preserve">    المؤشرات الرئيسة لإجازات البناء الجديد والاضافة والتحوير حسب نوع البناء للقطاع الخاص لسنة</t>
  </si>
  <si>
    <t>المحافظــة</t>
  </si>
  <si>
    <t>المحافظـة</t>
  </si>
  <si>
    <t xml:space="preserve">   عدد اجازات البناء الممنوحة للقطاع الخاص والكلفة التخمينية لدور السكن ( أضافة وتحوير ) حسب المحافظات لسنة</t>
  </si>
  <si>
    <t xml:space="preserve"> عدد اجازات البناء الممنوحة للقطاع الخاص والكلفة التخمينية للأبنية الدينية والخدمية والصحية (اضافة وتحوير) حسب المحافظات لسنة</t>
  </si>
  <si>
    <t xml:space="preserve">  عدد إجازات البناء الممنوحة للقطاع الخاص والكلفة التخمينية لدور السكن (جديد ) حسب نوع مادة البناء والمحافظات لسنة</t>
  </si>
  <si>
    <t>عدد إجازات البناء الممنوحة للقطاع الخاص والكلفة التخمينية لدور السكن ( إضافة وتحوير ) حسب نوع مادة البناء والمحافظات لسنة</t>
  </si>
  <si>
    <t xml:space="preserve">شكل : </t>
  </si>
  <si>
    <t xml:space="preserve">المؤشرات الرئيسة لكلفة اجازات البناء والترميم الممنوحة للقطاع الخاص  للسنوات </t>
  </si>
  <si>
    <t xml:space="preserve">                عدد اجازات البناءالممنوحة للقطاع الخاص والكلفة التخمينية للابنية الصناعية (ابنية جديدة) حسب المحافظات لسنة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</si>
</sst>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sz val="11"/>
      <name val="Arial"/>
      <family val="2"/>
    </font>
    <font>
      <b/>
      <sz val="22"/>
      <name val="Arial"/>
      <family val="2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b/>
      <sz val="18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Calibri"/>
      <family val="2"/>
      <scheme val="minor"/>
    </font>
    <font>
      <b/>
      <sz val="1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2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Arial"/>
      <family val="2"/>
    </font>
    <font>
      <sz val="16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11" fillId="0" borderId="0"/>
  </cellStyleXfs>
  <cellXfs count="494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vertical="center" wrapText="1"/>
    </xf>
    <xf numFmtId="0" fontId="0" fillId="0" borderId="0" xfId="0" applyAlignment="1"/>
    <xf numFmtId="0" fontId="7" fillId="0" borderId="0" xfId="0" applyFont="1"/>
    <xf numFmtId="0" fontId="3" fillId="0" borderId="0" xfId="0" applyFont="1" applyAlignment="1">
      <alignment vertical="center" wrapText="1"/>
    </xf>
    <xf numFmtId="0" fontId="0" fillId="3" borderId="0" xfId="0" applyFill="1"/>
    <xf numFmtId="0" fontId="6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0" borderId="0" xfId="0" applyFont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2" borderId="0" xfId="0" applyFont="1" applyFill="1"/>
    <xf numFmtId="0" fontId="11" fillId="2" borderId="0" xfId="0" applyFont="1" applyFill="1"/>
    <xf numFmtId="0" fontId="9" fillId="2" borderId="0" xfId="1" applyFont="1" applyFill="1" applyBorder="1" applyAlignment="1">
      <alignment vertical="center"/>
    </xf>
    <xf numFmtId="0" fontId="2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vertical="center" readingOrder="2"/>
    </xf>
    <xf numFmtId="4" fontId="15" fillId="0" borderId="0" xfId="0" applyNumberFormat="1" applyFont="1" applyBorder="1" applyAlignment="1">
      <alignment horizontal="right" vertical="center" wrapText="1" readingOrder="2"/>
    </xf>
    <xf numFmtId="3" fontId="20" fillId="0" borderId="0" xfId="0" applyNumberFormat="1" applyFont="1"/>
    <xf numFmtId="0" fontId="20" fillId="0" borderId="0" xfId="0" applyFont="1"/>
    <xf numFmtId="0" fontId="17" fillId="2" borderId="0" xfId="0" applyFont="1" applyFill="1" applyBorder="1"/>
    <xf numFmtId="0" fontId="0" fillId="0" borderId="0" xfId="0" applyBorder="1"/>
    <xf numFmtId="0" fontId="15" fillId="2" borderId="0" xfId="0" applyFont="1" applyFill="1"/>
    <xf numFmtId="0" fontId="15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5" fillId="2" borderId="0" xfId="0" applyFont="1" applyFill="1"/>
    <xf numFmtId="0" fontId="28" fillId="2" borderId="1" xfId="0" applyFont="1" applyFill="1" applyBorder="1" applyAlignment="1">
      <alignment vertical="center"/>
    </xf>
    <xf numFmtId="3" fontId="29" fillId="2" borderId="0" xfId="0" applyNumberFormat="1" applyFont="1" applyFill="1" applyBorder="1" applyAlignment="1">
      <alignment vertical="center" wrapText="1"/>
    </xf>
    <xf numFmtId="3" fontId="29" fillId="2" borderId="1" xfId="0" applyNumberFormat="1" applyFont="1" applyFill="1" applyBorder="1" applyAlignment="1">
      <alignment vertical="center" wrapText="1"/>
    </xf>
    <xf numFmtId="3" fontId="29" fillId="2" borderId="6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30" fillId="2" borderId="0" xfId="0" applyNumberFormat="1" applyFont="1" applyFill="1" applyBorder="1" applyAlignment="1">
      <alignment vertical="center" wrapText="1"/>
    </xf>
    <xf numFmtId="3" fontId="30" fillId="2" borderId="6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3" fontId="30" fillId="2" borderId="1" xfId="0" applyNumberFormat="1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horizontal="right" vertical="center" wrapText="1"/>
    </xf>
    <xf numFmtId="3" fontId="30" fillId="2" borderId="4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4" fillId="0" borderId="0" xfId="2" applyFont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2" fillId="2" borderId="0" xfId="3" applyFont="1" applyFill="1"/>
    <xf numFmtId="0" fontId="1" fillId="2" borderId="0" xfId="3" applyFont="1" applyFill="1" applyAlignment="1">
      <alignment vertical="center" wrapText="1"/>
    </xf>
    <xf numFmtId="0" fontId="1" fillId="2" borderId="0" xfId="3" applyFont="1" applyFill="1" applyAlignment="1">
      <alignment horizontal="center" vertical="center" wrapText="1"/>
    </xf>
    <xf numFmtId="0" fontId="12" fillId="2" borderId="0" xfId="4" applyFont="1" applyFill="1"/>
    <xf numFmtId="0" fontId="1" fillId="2" borderId="0" xfId="3" applyFont="1" applyFill="1" applyBorder="1" applyAlignment="1">
      <alignment vertical="center" wrapText="1"/>
    </xf>
    <xf numFmtId="0" fontId="6" fillId="0" borderId="0" xfId="0" applyFont="1" applyAlignment="1">
      <alignment vertical="center" readingOrder="2"/>
    </xf>
    <xf numFmtId="0" fontId="6" fillId="0" borderId="0" xfId="0" applyFont="1" applyAlignment="1"/>
    <xf numFmtId="0" fontId="3" fillId="0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3" fontId="30" fillId="2" borderId="12" xfId="0" applyNumberFormat="1" applyFont="1" applyFill="1" applyBorder="1" applyAlignment="1">
      <alignment vertical="center" wrapText="1"/>
    </xf>
    <xf numFmtId="3" fontId="30" fillId="2" borderId="14" xfId="0" applyNumberFormat="1" applyFont="1" applyFill="1" applyBorder="1" applyAlignment="1">
      <alignment vertical="center" wrapText="1"/>
    </xf>
    <xf numFmtId="3" fontId="30" fillId="2" borderId="15" xfId="0" applyNumberFormat="1" applyFont="1" applyFill="1" applyBorder="1" applyAlignment="1">
      <alignment vertical="center" wrapText="1"/>
    </xf>
    <xf numFmtId="3" fontId="30" fillId="2" borderId="18" xfId="0" applyNumberFormat="1" applyFont="1" applyFill="1" applyBorder="1" applyAlignment="1">
      <alignment vertical="center" wrapText="1"/>
    </xf>
    <xf numFmtId="3" fontId="30" fillId="2" borderId="19" xfId="0" applyNumberFormat="1" applyFont="1" applyFill="1" applyBorder="1" applyAlignment="1">
      <alignment vertical="center" wrapText="1"/>
    </xf>
    <xf numFmtId="3" fontId="30" fillId="2" borderId="16" xfId="0" applyNumberFormat="1" applyFont="1" applyFill="1" applyBorder="1" applyAlignment="1">
      <alignment vertical="center" wrapText="1"/>
    </xf>
    <xf numFmtId="3" fontId="30" fillId="2" borderId="17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15" fillId="2" borderId="2" xfId="0" applyFont="1" applyFill="1" applyBorder="1" applyAlignment="1">
      <alignment horizontal="right" vertical="center" wrapText="1"/>
    </xf>
    <xf numFmtId="0" fontId="20" fillId="2" borderId="0" xfId="0" applyFont="1" applyFill="1"/>
    <xf numFmtId="0" fontId="3" fillId="2" borderId="2" xfId="0" applyFont="1" applyFill="1" applyBorder="1" applyAlignment="1">
      <alignment vertical="center" wrapText="1"/>
    </xf>
    <xf numFmtId="0" fontId="7" fillId="2" borderId="0" xfId="0" applyFont="1" applyFill="1"/>
    <xf numFmtId="0" fontId="30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justify" wrapText="1"/>
    </xf>
    <xf numFmtId="0" fontId="5" fillId="2" borderId="0" xfId="0" applyFont="1" applyFill="1" applyBorder="1" applyAlignment="1">
      <alignment horizontal="center" vertical="justify" wrapText="1"/>
    </xf>
    <xf numFmtId="3" fontId="7" fillId="0" borderId="0" xfId="0" applyNumberFormat="1" applyFont="1"/>
    <xf numFmtId="0" fontId="33" fillId="3" borderId="0" xfId="0" applyFont="1" applyFill="1"/>
    <xf numFmtId="0" fontId="30" fillId="2" borderId="24" xfId="0" applyFont="1" applyFill="1" applyBorder="1" applyAlignment="1">
      <alignment vertical="center" wrapText="1"/>
    </xf>
    <xf numFmtId="3" fontId="30" fillId="2" borderId="24" xfId="0" applyNumberFormat="1" applyFont="1" applyFill="1" applyBorder="1" applyAlignment="1">
      <alignment vertical="center" wrapText="1"/>
    </xf>
    <xf numFmtId="0" fontId="0" fillId="2" borderId="0" xfId="0" applyFont="1" applyFill="1"/>
    <xf numFmtId="3" fontId="34" fillId="2" borderId="0" xfId="0" applyNumberFormat="1" applyFont="1" applyFill="1" applyBorder="1" applyAlignment="1">
      <alignment vertical="center" wrapText="1"/>
    </xf>
    <xf numFmtId="3" fontId="34" fillId="2" borderId="1" xfId="0" applyNumberFormat="1" applyFont="1" applyFill="1" applyBorder="1" applyAlignment="1">
      <alignment vertical="center" wrapText="1"/>
    </xf>
    <xf numFmtId="3" fontId="34" fillId="2" borderId="6" xfId="0" applyNumberFormat="1" applyFont="1" applyFill="1" applyBorder="1" applyAlignment="1">
      <alignment vertical="center" wrapText="1"/>
    </xf>
    <xf numFmtId="0" fontId="0" fillId="0" borderId="0" xfId="0" applyFont="1"/>
    <xf numFmtId="3" fontId="0" fillId="0" borderId="0" xfId="0" applyNumberFormat="1" applyFont="1"/>
    <xf numFmtId="0" fontId="0" fillId="2" borderId="0" xfId="0" applyFont="1" applyFill="1" applyAlignment="1"/>
    <xf numFmtId="0" fontId="0" fillId="2" borderId="0" xfId="0" applyFont="1" applyFill="1" applyBorder="1"/>
    <xf numFmtId="0" fontId="30" fillId="2" borderId="0" xfId="0" applyFont="1" applyFill="1" applyBorder="1" applyAlignment="1">
      <alignment horizontal="right" vertical="center" wrapText="1"/>
    </xf>
    <xf numFmtId="3" fontId="30" fillId="2" borderId="26" xfId="0" applyNumberFormat="1" applyFont="1" applyFill="1" applyBorder="1" applyAlignment="1">
      <alignment vertical="center" wrapText="1"/>
    </xf>
    <xf numFmtId="3" fontId="30" fillId="2" borderId="25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24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1" fillId="2" borderId="21" xfId="0" applyFont="1" applyFill="1" applyBorder="1" applyAlignment="1">
      <alignment vertical="center" wrapText="1"/>
    </xf>
    <xf numFmtId="0" fontId="31" fillId="2" borderId="20" xfId="0" applyFont="1" applyFill="1" applyBorder="1" applyAlignment="1">
      <alignment vertical="center" wrapText="1"/>
    </xf>
    <xf numFmtId="0" fontId="28" fillId="2" borderId="42" xfId="0" applyFont="1" applyFill="1" applyBorder="1" applyAlignment="1">
      <alignment vertical="center"/>
    </xf>
    <xf numFmtId="3" fontId="26" fillId="2" borderId="43" xfId="0" applyNumberFormat="1" applyFont="1" applyFill="1" applyBorder="1" applyAlignment="1">
      <alignment horizontal="right" vertical="center" wrapText="1" readingOrder="1"/>
    </xf>
    <xf numFmtId="3" fontId="26" fillId="2" borderId="44" xfId="0" applyNumberFormat="1" applyFont="1" applyFill="1" applyBorder="1" applyAlignment="1">
      <alignment vertical="center" wrapText="1" readingOrder="1"/>
    </xf>
    <xf numFmtId="3" fontId="27" fillId="2" borderId="19" xfId="0" applyNumberFormat="1" applyFont="1" applyFill="1" applyBorder="1" applyAlignment="1">
      <alignment horizontal="right" vertical="center"/>
    </xf>
    <xf numFmtId="3" fontId="27" fillId="2" borderId="45" xfId="0" applyNumberFormat="1" applyFont="1" applyFill="1" applyBorder="1" applyAlignment="1">
      <alignment vertical="center"/>
    </xf>
    <xf numFmtId="3" fontId="26" fillId="2" borderId="19" xfId="0" applyNumberFormat="1" applyFont="1" applyFill="1" applyBorder="1" applyAlignment="1">
      <alignment horizontal="right" vertical="center" wrapText="1" readingOrder="1"/>
    </xf>
    <xf numFmtId="3" fontId="26" fillId="2" borderId="45" xfId="0" applyNumberFormat="1" applyFont="1" applyFill="1" applyBorder="1" applyAlignment="1">
      <alignment vertical="center" wrapText="1" readingOrder="1"/>
    </xf>
    <xf numFmtId="3" fontId="30" fillId="2" borderId="28" xfId="0" applyNumberFormat="1" applyFont="1" applyFill="1" applyBorder="1" applyAlignment="1">
      <alignment vertical="center" wrapText="1"/>
    </xf>
    <xf numFmtId="3" fontId="30" fillId="2" borderId="13" xfId="0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0" fontId="6" fillId="2" borderId="0" xfId="2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30" fillId="2" borderId="11" xfId="0" applyNumberFormat="1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0" fillId="2" borderId="8" xfId="0" applyFont="1" applyFill="1" applyBorder="1"/>
    <xf numFmtId="3" fontId="34" fillId="2" borderId="4" xfId="0" applyNumberFormat="1" applyFont="1" applyFill="1" applyBorder="1" applyAlignment="1">
      <alignment vertical="center" wrapText="1"/>
    </xf>
    <xf numFmtId="0" fontId="38" fillId="0" borderId="0" xfId="0" applyFont="1"/>
    <xf numFmtId="0" fontId="16" fillId="2" borderId="0" xfId="0" applyFont="1" applyFill="1" applyAlignment="1">
      <alignment vertical="center"/>
    </xf>
    <xf numFmtId="0" fontId="0" fillId="2" borderId="0" xfId="0" applyFont="1" applyFill="1" applyAlignment="1">
      <alignment horizontal="right"/>
    </xf>
    <xf numFmtId="0" fontId="21" fillId="2" borderId="0" xfId="0" applyFont="1" applyFill="1" applyAlignment="1">
      <alignment wrapText="1"/>
    </xf>
    <xf numFmtId="0" fontId="34" fillId="2" borderId="5" xfId="0" applyFont="1" applyFill="1" applyBorder="1" applyAlignment="1">
      <alignment vertical="center" wrapText="1"/>
    </xf>
    <xf numFmtId="0" fontId="34" fillId="2" borderId="12" xfId="0" applyFont="1" applyFill="1" applyBorder="1" applyAlignment="1">
      <alignment vertical="center" wrapText="1"/>
    </xf>
    <xf numFmtId="3" fontId="34" fillId="2" borderId="12" xfId="0" applyNumberFormat="1" applyFont="1" applyFill="1" applyBorder="1" applyAlignment="1">
      <alignment vertical="center" wrapText="1"/>
    </xf>
    <xf numFmtId="0" fontId="34" fillId="2" borderId="6" xfId="0" applyFont="1" applyFill="1" applyBorder="1" applyAlignment="1">
      <alignment vertical="center" wrapText="1"/>
    </xf>
    <xf numFmtId="0" fontId="9" fillId="2" borderId="0" xfId="2" applyFont="1" applyFill="1" applyBorder="1" applyAlignment="1">
      <alignment horizontal="center" vertical="center"/>
    </xf>
    <xf numFmtId="0" fontId="8" fillId="2" borderId="0" xfId="0" applyFont="1" applyFill="1"/>
    <xf numFmtId="0" fontId="39" fillId="2" borderId="0" xfId="0" applyFont="1" applyFill="1" applyBorder="1" applyAlignment="1">
      <alignment vertical="center"/>
    </xf>
    <xf numFmtId="3" fontId="29" fillId="2" borderId="6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32" fillId="2" borderId="2" xfId="0" applyFont="1" applyFill="1" applyBorder="1"/>
    <xf numFmtId="0" fontId="0" fillId="0" borderId="0" xfId="0" applyFont="1" applyBorder="1"/>
    <xf numFmtId="0" fontId="16" fillId="2" borderId="2" xfId="0" applyFont="1" applyFill="1" applyBorder="1" applyAlignment="1">
      <alignment horizontal="left"/>
    </xf>
    <xf numFmtId="3" fontId="28" fillId="2" borderId="29" xfId="0" applyNumberFormat="1" applyFont="1" applyFill="1" applyBorder="1" applyAlignment="1">
      <alignment vertical="center"/>
    </xf>
    <xf numFmtId="3" fontId="28" fillId="2" borderId="30" xfId="0" applyNumberFormat="1" applyFont="1" applyFill="1" applyBorder="1" applyAlignment="1">
      <alignment vertical="center"/>
    </xf>
    <xf numFmtId="3" fontId="28" fillId="2" borderId="42" xfId="0" applyNumberFormat="1" applyFont="1" applyFill="1" applyBorder="1" applyAlignment="1">
      <alignment vertical="center"/>
    </xf>
    <xf numFmtId="3" fontId="28" fillId="2" borderId="18" xfId="0" applyNumberFormat="1" applyFont="1" applyFill="1" applyBorder="1" applyAlignment="1">
      <alignment vertical="center"/>
    </xf>
    <xf numFmtId="3" fontId="28" fillId="2" borderId="19" xfId="0" applyNumberFormat="1" applyFont="1" applyFill="1" applyBorder="1" applyAlignment="1">
      <alignment vertical="center"/>
    </xf>
    <xf numFmtId="3" fontId="28" fillId="2" borderId="1" xfId="0" applyNumberFormat="1" applyFont="1" applyFill="1" applyBorder="1" applyAlignment="1">
      <alignment vertical="center"/>
    </xf>
    <xf numFmtId="3" fontId="28" fillId="2" borderId="22" xfId="0" applyNumberFormat="1" applyFont="1" applyFill="1" applyBorder="1" applyAlignment="1">
      <alignment vertical="center"/>
    </xf>
    <xf numFmtId="3" fontId="28" fillId="2" borderId="23" xfId="0" applyNumberFormat="1" applyFont="1" applyFill="1" applyBorder="1" applyAlignment="1">
      <alignment vertical="center"/>
    </xf>
    <xf numFmtId="3" fontId="28" fillId="2" borderId="4" xfId="0" applyNumberFormat="1" applyFont="1" applyFill="1" applyBorder="1" applyAlignment="1">
      <alignment vertical="center"/>
    </xf>
    <xf numFmtId="3" fontId="28" fillId="2" borderId="16" xfId="0" applyNumberFormat="1" applyFont="1" applyFill="1" applyBorder="1" applyAlignment="1">
      <alignment vertical="center"/>
    </xf>
    <xf numFmtId="3" fontId="28" fillId="2" borderId="17" xfId="0" applyNumberFormat="1" applyFont="1" applyFill="1" applyBorder="1" applyAlignment="1">
      <alignment vertical="center"/>
    </xf>
    <xf numFmtId="3" fontId="28" fillId="2" borderId="6" xfId="0" applyNumberFormat="1" applyFont="1" applyFill="1" applyBorder="1" applyAlignment="1">
      <alignment vertical="center"/>
    </xf>
    <xf numFmtId="3" fontId="27" fillId="2" borderId="23" xfId="0" applyNumberFormat="1" applyFont="1" applyFill="1" applyBorder="1" applyAlignment="1">
      <alignment horizontal="right" vertical="center"/>
    </xf>
    <xf numFmtId="3" fontId="26" fillId="2" borderId="48" xfId="0" applyNumberFormat="1" applyFont="1" applyFill="1" applyBorder="1" applyAlignment="1">
      <alignment vertical="center" wrapText="1" readingOrder="1"/>
    </xf>
    <xf numFmtId="3" fontId="27" fillId="2" borderId="48" xfId="0" applyNumberFormat="1" applyFont="1" applyFill="1" applyBorder="1" applyAlignment="1">
      <alignment vertical="center"/>
    </xf>
    <xf numFmtId="4" fontId="24" fillId="2" borderId="11" xfId="0" applyNumberFormat="1" applyFont="1" applyFill="1" applyBorder="1" applyAlignment="1">
      <alignment horizontal="right" vertical="center" wrapText="1"/>
    </xf>
    <xf numFmtId="3" fontId="26" fillId="2" borderId="49" xfId="0" applyNumberFormat="1" applyFont="1" applyFill="1" applyBorder="1" applyAlignment="1">
      <alignment vertical="center" wrapText="1" readingOrder="1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9" fillId="2" borderId="42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29" fillId="2" borderId="5" xfId="0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2" fontId="22" fillId="2" borderId="0" xfId="1" applyNumberFormat="1" applyFont="1" applyFill="1" applyAlignment="1">
      <alignment vertical="center" wrapText="1"/>
    </xf>
    <xf numFmtId="0" fontId="6" fillId="0" borderId="0" xfId="0" applyFont="1" applyBorder="1" applyAlignment="1">
      <alignment vertical="center"/>
    </xf>
    <xf numFmtId="0" fontId="2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7" fillId="2" borderId="2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21" fillId="2" borderId="0" xfId="0" applyFont="1" applyFill="1" applyAlignment="1">
      <alignment horizontal="left" wrapText="1"/>
    </xf>
    <xf numFmtId="0" fontId="6" fillId="2" borderId="0" xfId="2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4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3" fontId="26" fillId="2" borderId="54" xfId="0" applyNumberFormat="1" applyFont="1" applyFill="1" applyBorder="1" applyAlignment="1">
      <alignment vertical="center" wrapText="1" readingOrder="1"/>
    </xf>
    <xf numFmtId="3" fontId="27" fillId="2" borderId="18" xfId="0" applyNumberFormat="1" applyFont="1" applyFill="1" applyBorder="1" applyAlignment="1">
      <alignment vertical="center"/>
    </xf>
    <xf numFmtId="3" fontId="26" fillId="2" borderId="18" xfId="0" applyNumberFormat="1" applyFont="1" applyFill="1" applyBorder="1" applyAlignment="1">
      <alignment vertical="center" wrapText="1" readingOrder="1"/>
    </xf>
    <xf numFmtId="3" fontId="27" fillId="2" borderId="22" xfId="0" applyNumberFormat="1" applyFont="1" applyFill="1" applyBorder="1" applyAlignment="1">
      <alignment vertical="center"/>
    </xf>
    <xf numFmtId="0" fontId="30" fillId="2" borderId="5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30" fillId="2" borderId="1" xfId="0" applyFont="1" applyFill="1" applyBorder="1" applyAlignment="1">
      <alignment horizontal="right" vertical="center" wrapText="1"/>
    </xf>
    <xf numFmtId="0" fontId="30" fillId="2" borderId="4" xfId="0" applyFont="1" applyFill="1" applyBorder="1" applyAlignment="1">
      <alignment horizontal="right" vertical="center" wrapText="1"/>
    </xf>
    <xf numFmtId="0" fontId="30" fillId="2" borderId="1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16" fillId="2" borderId="0" xfId="0" applyFont="1" applyFill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8" fillId="2" borderId="41" xfId="0" applyFont="1" applyFill="1" applyBorder="1" applyAlignment="1">
      <alignment horizontal="right" vertical="center"/>
    </xf>
    <xf numFmtId="0" fontId="28" fillId="2" borderId="37" xfId="0" applyFont="1" applyFill="1" applyBorder="1" applyAlignment="1">
      <alignment horizontal="right" vertical="center"/>
    </xf>
    <xf numFmtId="0" fontId="28" fillId="2" borderId="7" xfId="0" applyFont="1" applyFill="1" applyBorder="1" applyAlignment="1">
      <alignment horizontal="right" vertical="center"/>
    </xf>
    <xf numFmtId="0" fontId="28" fillId="2" borderId="12" xfId="0" applyFont="1" applyFill="1" applyBorder="1" applyAlignment="1">
      <alignment horizontal="right" vertical="center"/>
    </xf>
    <xf numFmtId="3" fontId="28" fillId="2" borderId="26" xfId="0" applyNumberFormat="1" applyFont="1" applyFill="1" applyBorder="1" applyAlignment="1">
      <alignment vertical="center"/>
    </xf>
    <xf numFmtId="3" fontId="28" fillId="2" borderId="25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8" fillId="2" borderId="19" xfId="0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right" vertical="center"/>
    </xf>
    <xf numFmtId="3" fontId="28" fillId="2" borderId="14" xfId="0" applyNumberFormat="1" applyFont="1" applyFill="1" applyBorder="1" applyAlignment="1">
      <alignment vertical="center"/>
    </xf>
    <xf numFmtId="3" fontId="28" fillId="2" borderId="15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right" vertical="center"/>
    </xf>
    <xf numFmtId="3" fontId="28" fillId="2" borderId="0" xfId="0" applyNumberFormat="1" applyFont="1" applyFill="1" applyBorder="1" applyAlignment="1">
      <alignment vertical="center"/>
    </xf>
    <xf numFmtId="0" fontId="28" fillId="2" borderId="11" xfId="0" applyFont="1" applyFill="1" applyBorder="1" applyAlignment="1">
      <alignment horizontal="right" vertical="center"/>
    </xf>
    <xf numFmtId="3" fontId="28" fillId="2" borderId="32" xfId="0" applyNumberFormat="1" applyFont="1" applyFill="1" applyBorder="1" applyAlignment="1">
      <alignment vertical="center"/>
    </xf>
    <xf numFmtId="3" fontId="28" fillId="2" borderId="31" xfId="0" applyNumberFormat="1" applyFont="1" applyFill="1" applyBorder="1" applyAlignment="1">
      <alignment vertical="center"/>
    </xf>
    <xf numFmtId="3" fontId="28" fillId="2" borderId="11" xfId="0" applyNumberFormat="1" applyFont="1" applyFill="1" applyBorder="1" applyAlignment="1">
      <alignment vertical="center"/>
    </xf>
    <xf numFmtId="0" fontId="28" fillId="2" borderId="0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1" fontId="27" fillId="2" borderId="2" xfId="0" applyNumberFormat="1" applyFont="1" applyFill="1" applyBorder="1" applyAlignment="1"/>
    <xf numFmtId="0" fontId="42" fillId="2" borderId="2" xfId="0" applyFont="1" applyFill="1" applyBorder="1" applyAlignment="1">
      <alignment horizontal="left"/>
    </xf>
    <xf numFmtId="0" fontId="24" fillId="2" borderId="3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3" fontId="24" fillId="2" borderId="46" xfId="1" applyNumberFormat="1" applyFont="1" applyFill="1" applyBorder="1" applyAlignment="1">
      <alignment vertical="center" wrapText="1"/>
    </xf>
    <xf numFmtId="4" fontId="24" fillId="2" borderId="46" xfId="1" applyNumberFormat="1" applyFont="1" applyFill="1" applyBorder="1" applyAlignment="1">
      <alignment vertical="center" wrapText="1"/>
    </xf>
    <xf numFmtId="3" fontId="24" fillId="2" borderId="46" xfId="1" applyNumberFormat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right" vertical="center" wrapText="1"/>
    </xf>
    <xf numFmtId="3" fontId="24" fillId="2" borderId="1" xfId="1" applyNumberFormat="1" applyFont="1" applyFill="1" applyBorder="1" applyAlignment="1">
      <alignment vertical="center" wrapText="1"/>
    </xf>
    <xf numFmtId="4" fontId="24" fillId="2" borderId="1" xfId="1" applyNumberFormat="1" applyFont="1" applyFill="1" applyBorder="1" applyAlignment="1">
      <alignment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vertical="center" wrapText="1"/>
    </xf>
    <xf numFmtId="0" fontId="24" fillId="2" borderId="0" xfId="1" applyFont="1" applyFill="1" applyBorder="1" applyAlignment="1">
      <alignment vertical="center" wrapText="1"/>
    </xf>
    <xf numFmtId="3" fontId="24" fillId="2" borderId="0" xfId="1" applyNumberFormat="1" applyFont="1" applyFill="1" applyBorder="1" applyAlignment="1">
      <alignment vertical="center" wrapText="1"/>
    </xf>
    <xf numFmtId="3" fontId="24" fillId="2" borderId="0" xfId="1" applyNumberFormat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vertical="center" wrapText="1"/>
    </xf>
    <xf numFmtId="3" fontId="24" fillId="2" borderId="6" xfId="1" applyNumberFormat="1" applyFont="1" applyFill="1" applyBorder="1" applyAlignment="1">
      <alignment vertical="center" wrapText="1"/>
    </xf>
    <xf numFmtId="3" fontId="24" fillId="2" borderId="6" xfId="1" applyNumberFormat="1" applyFont="1" applyFill="1" applyBorder="1" applyAlignment="1">
      <alignment horizontal="center" vertical="center" wrapText="1"/>
    </xf>
    <xf numFmtId="1" fontId="13" fillId="2" borderId="0" xfId="1" applyNumberFormat="1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40" fillId="2" borderId="8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29" fillId="2" borderId="0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horizontal="right" vertical="center" wrapText="1"/>
    </xf>
    <xf numFmtId="3" fontId="29" fillId="2" borderId="4" xfId="0" applyNumberFormat="1" applyFont="1" applyFill="1" applyBorder="1" applyAlignment="1">
      <alignment vertical="center" wrapText="1"/>
    </xf>
    <xf numFmtId="0" fontId="29" fillId="2" borderId="6" xfId="0" applyFont="1" applyFill="1" applyBorder="1" applyAlignment="1">
      <alignment horizontal="right" vertical="center" wrapText="1"/>
    </xf>
    <xf numFmtId="0" fontId="40" fillId="2" borderId="8" xfId="0" applyFont="1" applyFill="1" applyBorder="1"/>
    <xf numFmtId="0" fontId="3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0" fillId="2" borderId="6" xfId="0" applyNumberFormat="1" applyFont="1" applyFill="1" applyBorder="1" applyAlignment="1">
      <alignment horizontal="right" vertical="center" wrapText="1"/>
    </xf>
    <xf numFmtId="0" fontId="43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44" fillId="2" borderId="5" xfId="0" applyFont="1" applyFill="1" applyBorder="1" applyAlignment="1">
      <alignment vertical="top" wrapText="1"/>
    </xf>
    <xf numFmtId="0" fontId="20" fillId="0" borderId="0" xfId="0" applyFont="1" applyAlignment="1">
      <alignment vertical="top"/>
    </xf>
    <xf numFmtId="0" fontId="41" fillId="2" borderId="7" xfId="0" applyFont="1" applyFill="1" applyBorder="1" applyAlignment="1">
      <alignment vertical="center"/>
    </xf>
    <xf numFmtId="0" fontId="41" fillId="2" borderId="7" xfId="0" applyFont="1" applyFill="1" applyBorder="1" applyAlignment="1">
      <alignment vertical="center" wrapText="1"/>
    </xf>
    <xf numFmtId="0" fontId="41" fillId="2" borderId="21" xfId="0" applyFont="1" applyFill="1" applyBorder="1" applyAlignment="1">
      <alignment vertical="center" wrapText="1"/>
    </xf>
    <xf numFmtId="0" fontId="41" fillId="2" borderId="20" xfId="0" applyFont="1" applyFill="1" applyBorder="1" applyAlignment="1">
      <alignment vertical="center" wrapText="1"/>
    </xf>
    <xf numFmtId="0" fontId="20" fillId="0" borderId="0" xfId="0" applyFont="1" applyAlignment="1"/>
    <xf numFmtId="0" fontId="23" fillId="2" borderId="0" xfId="0" applyFont="1" applyFill="1" applyBorder="1" applyAlignment="1">
      <alignment horizontal="right" vertical="center" wrapText="1"/>
    </xf>
    <xf numFmtId="3" fontId="23" fillId="2" borderId="0" xfId="0" applyNumberFormat="1" applyFont="1" applyFill="1" applyBorder="1" applyAlignment="1">
      <alignment vertical="center" wrapText="1"/>
    </xf>
    <xf numFmtId="3" fontId="23" fillId="2" borderId="15" xfId="0" applyNumberFormat="1" applyFont="1" applyFill="1" applyBorder="1" applyAlignment="1">
      <alignment vertical="center" wrapText="1"/>
    </xf>
    <xf numFmtId="3" fontId="23" fillId="2" borderId="14" xfId="0" applyNumberFormat="1" applyFont="1" applyFill="1" applyBorder="1" applyAlignment="1">
      <alignment vertical="center" wrapText="1"/>
    </xf>
    <xf numFmtId="3" fontId="23" fillId="2" borderId="42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horizontal="right"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23" fillId="2" borderId="19" xfId="0" applyNumberFormat="1" applyFont="1" applyFill="1" applyBorder="1" applyAlignment="1">
      <alignment vertical="center" wrapText="1"/>
    </xf>
    <xf numFmtId="3" fontId="23" fillId="2" borderId="18" xfId="0" applyNumberFormat="1" applyFont="1" applyFill="1" applyBorder="1" applyAlignment="1">
      <alignment vertical="center" wrapText="1"/>
    </xf>
    <xf numFmtId="3" fontId="23" fillId="2" borderId="12" xfId="0" applyNumberFormat="1" applyFont="1" applyFill="1" applyBorder="1" applyAlignment="1">
      <alignment vertical="center" wrapText="1"/>
    </xf>
    <xf numFmtId="3" fontId="23" fillId="2" borderId="25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horizontal="right"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23" fillId="2" borderId="23" xfId="0" applyNumberFormat="1" applyFont="1" applyFill="1" applyBorder="1" applyAlignment="1">
      <alignment vertical="center" wrapText="1"/>
    </xf>
    <xf numFmtId="3" fontId="23" fillId="2" borderId="22" xfId="0" applyNumberFormat="1" applyFont="1" applyFill="1" applyBorder="1" applyAlignment="1">
      <alignment vertical="center" wrapText="1"/>
    </xf>
    <xf numFmtId="3" fontId="23" fillId="2" borderId="28" xfId="0" applyNumberFormat="1" applyFont="1" applyFill="1" applyBorder="1" applyAlignment="1">
      <alignment vertical="center" wrapText="1"/>
    </xf>
    <xf numFmtId="3" fontId="23" fillId="2" borderId="13" xfId="0" applyNumberFormat="1" applyFont="1" applyFill="1" applyBorder="1" applyAlignment="1">
      <alignment vertical="center" wrapText="1"/>
    </xf>
    <xf numFmtId="3" fontId="23" fillId="2" borderId="8" xfId="0" applyNumberFormat="1" applyFont="1" applyFill="1" applyBorder="1" applyAlignment="1">
      <alignment vertical="center" wrapText="1"/>
    </xf>
    <xf numFmtId="0" fontId="23" fillId="2" borderId="6" xfId="0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17" xfId="0" applyNumberFormat="1" applyFont="1" applyFill="1" applyBorder="1" applyAlignment="1">
      <alignment vertical="center" wrapText="1"/>
    </xf>
    <xf numFmtId="3" fontId="23" fillId="2" borderId="16" xfId="0" applyNumberFormat="1" applyFont="1" applyFill="1" applyBorder="1" applyAlignment="1">
      <alignment vertical="center" wrapText="1"/>
    </xf>
    <xf numFmtId="0" fontId="43" fillId="2" borderId="0" xfId="0" applyFont="1" applyFill="1" applyBorder="1" applyAlignment="1">
      <alignment horizontal="left" vertical="center" readingOrder="2"/>
    </xf>
    <xf numFmtId="0" fontId="4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3" fillId="0" borderId="47" xfId="0" applyFont="1" applyBorder="1"/>
    <xf numFmtId="0" fontId="43" fillId="2" borderId="47" xfId="0" applyFont="1" applyFill="1" applyBorder="1" applyAlignment="1">
      <alignment vertical="center"/>
    </xf>
    <xf numFmtId="0" fontId="46" fillId="0" borderId="0" xfId="0" applyFont="1"/>
    <xf numFmtId="0" fontId="43" fillId="2" borderId="9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 wrapText="1"/>
    </xf>
    <xf numFmtId="3" fontId="47" fillId="2" borderId="6" xfId="0" applyNumberFormat="1" applyFont="1" applyFill="1" applyBorder="1" applyAlignment="1">
      <alignment vertical="center" wrapText="1"/>
    </xf>
    <xf numFmtId="0" fontId="46" fillId="3" borderId="0" xfId="0" applyFont="1" applyFill="1"/>
    <xf numFmtId="0" fontId="48" fillId="2" borderId="0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/>
    </xf>
    <xf numFmtId="0" fontId="49" fillId="2" borderId="5" xfId="0" applyFont="1" applyFill="1" applyBorder="1" applyAlignment="1">
      <alignment vertical="center"/>
    </xf>
    <xf numFmtId="0" fontId="50" fillId="2" borderId="5" xfId="0" applyFont="1" applyFill="1" applyBorder="1" applyAlignment="1">
      <alignment vertical="center"/>
    </xf>
    <xf numFmtId="0" fontId="50" fillId="2" borderId="8" xfId="0" applyFont="1" applyFill="1" applyBorder="1" applyAlignment="1">
      <alignment vertical="center"/>
    </xf>
    <xf numFmtId="0" fontId="50" fillId="2" borderId="0" xfId="0" applyFont="1" applyFill="1" applyBorder="1" applyAlignment="1">
      <alignment vertical="center"/>
    </xf>
    <xf numFmtId="3" fontId="50" fillId="2" borderId="7" xfId="0" applyNumberFormat="1" applyFont="1" applyFill="1" applyBorder="1" applyAlignment="1">
      <alignment horizontal="right" vertical="center" wrapText="1"/>
    </xf>
    <xf numFmtId="3" fontId="50" fillId="2" borderId="21" xfId="0" applyNumberFormat="1" applyFont="1" applyFill="1" applyBorder="1" applyAlignment="1">
      <alignment horizontal="right" vertical="center" wrapText="1"/>
    </xf>
    <xf numFmtId="3" fontId="50" fillId="2" borderId="20" xfId="0" applyNumberFormat="1" applyFont="1" applyFill="1" applyBorder="1" applyAlignment="1">
      <alignment horizontal="right" vertical="center" wrapText="1"/>
    </xf>
    <xf numFmtId="3" fontId="34" fillId="2" borderId="1" xfId="0" applyNumberFormat="1" applyFont="1" applyFill="1" applyBorder="1" applyAlignment="1">
      <alignment horizontal="right" vertical="center" wrapText="1"/>
    </xf>
    <xf numFmtId="3" fontId="34" fillId="2" borderId="26" xfId="0" applyNumberFormat="1" applyFont="1" applyFill="1" applyBorder="1" applyAlignment="1">
      <alignment vertical="center" wrapText="1"/>
    </xf>
    <xf numFmtId="3" fontId="34" fillId="2" borderId="25" xfId="0" applyNumberFormat="1" applyFont="1" applyFill="1" applyBorder="1" applyAlignment="1">
      <alignment vertical="center" wrapText="1"/>
    </xf>
    <xf numFmtId="3" fontId="34" fillId="2" borderId="18" xfId="0" applyNumberFormat="1" applyFont="1" applyFill="1" applyBorder="1" applyAlignment="1">
      <alignment vertical="center" wrapText="1"/>
    </xf>
    <xf numFmtId="3" fontId="34" fillId="2" borderId="19" xfId="0" applyNumberFormat="1" applyFont="1" applyFill="1" applyBorder="1" applyAlignment="1">
      <alignment vertical="center" wrapText="1"/>
    </xf>
    <xf numFmtId="3" fontId="34" fillId="2" borderId="13" xfId="0" applyNumberFormat="1" applyFont="1" applyFill="1" applyBorder="1" applyAlignment="1">
      <alignment horizontal="right" vertical="center" wrapText="1"/>
    </xf>
    <xf numFmtId="3" fontId="34" fillId="2" borderId="13" xfId="0" applyNumberFormat="1" applyFont="1" applyFill="1" applyBorder="1" applyAlignment="1">
      <alignment vertical="center" wrapText="1"/>
    </xf>
    <xf numFmtId="3" fontId="34" fillId="2" borderId="27" xfId="0" applyNumberFormat="1" applyFont="1" applyFill="1" applyBorder="1" applyAlignment="1">
      <alignment vertical="center" wrapText="1"/>
    </xf>
    <xf numFmtId="3" fontId="34" fillId="2" borderId="28" xfId="0" applyNumberFormat="1" applyFont="1" applyFill="1" applyBorder="1" applyAlignment="1">
      <alignment vertical="center" wrapText="1"/>
    </xf>
    <xf numFmtId="3" fontId="34" fillId="2" borderId="6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vertical="center" wrapText="1"/>
    </xf>
    <xf numFmtId="3" fontId="34" fillId="2" borderId="16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7" fillId="3" borderId="0" xfId="0" applyFont="1" applyFill="1"/>
    <xf numFmtId="0" fontId="31" fillId="2" borderId="20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3" fontId="30" fillId="2" borderId="12" xfId="0" applyNumberFormat="1" applyFont="1" applyFill="1" applyBorder="1" applyAlignment="1">
      <alignment horizontal="right" vertical="center" wrapText="1"/>
    </xf>
    <xf numFmtId="3" fontId="30" fillId="2" borderId="27" xfId="0" applyNumberFormat="1" applyFont="1" applyFill="1" applyBorder="1" applyAlignment="1">
      <alignment vertical="center" wrapText="1"/>
    </xf>
    <xf numFmtId="0" fontId="36" fillId="2" borderId="0" xfId="4" applyFont="1" applyFill="1"/>
    <xf numFmtId="0" fontId="23" fillId="2" borderId="2" xfId="0" applyFont="1" applyFill="1" applyBorder="1" applyAlignment="1">
      <alignment horizontal="left" vertical="center" wrapText="1"/>
    </xf>
    <xf numFmtId="0" fontId="41" fillId="2" borderId="2" xfId="0" applyFont="1" applyFill="1" applyBorder="1" applyAlignment="1">
      <alignment vertical="center"/>
    </xf>
    <xf numFmtId="0" fontId="51" fillId="2" borderId="2" xfId="0" applyFont="1" applyFill="1" applyBorder="1"/>
    <xf numFmtId="0" fontId="52" fillId="2" borderId="0" xfId="0" applyFont="1" applyFill="1"/>
    <xf numFmtId="0" fontId="23" fillId="2" borderId="0" xfId="0" applyFont="1" applyFill="1" applyBorder="1" applyAlignment="1">
      <alignment vertical="center" wrapText="1"/>
    </xf>
    <xf numFmtId="0" fontId="23" fillId="2" borderId="10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vertical="center" wrapText="1"/>
    </xf>
    <xf numFmtId="3" fontId="23" fillId="2" borderId="1" xfId="3" applyNumberFormat="1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vertical="center" wrapText="1"/>
    </xf>
    <xf numFmtId="0" fontId="15" fillId="2" borderId="0" xfId="1" applyFont="1" applyFill="1" applyAlignment="1">
      <alignment horizontal="right" vertic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 readingOrder="2"/>
    </xf>
    <xf numFmtId="0" fontId="45" fillId="0" borderId="0" xfId="0" applyFont="1" applyAlignment="1">
      <alignment vertical="center"/>
    </xf>
    <xf numFmtId="0" fontId="15" fillId="0" borderId="0" xfId="0" applyFont="1" applyFill="1" applyAlignment="1">
      <alignment vertical="center" wrapText="1"/>
    </xf>
    <xf numFmtId="0" fontId="6" fillId="2" borderId="0" xfId="2" applyFont="1" applyFill="1" applyBorder="1" applyAlignment="1">
      <alignment horizontal="right" vertical="center"/>
    </xf>
    <xf numFmtId="0" fontId="31" fillId="2" borderId="5" xfId="1" applyFont="1" applyFill="1" applyBorder="1" applyAlignment="1">
      <alignment horizontal="center" vertical="center"/>
    </xf>
    <xf numFmtId="0" fontId="31" fillId="2" borderId="41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vertical="center"/>
    </xf>
    <xf numFmtId="3" fontId="31" fillId="2" borderId="4" xfId="1" applyNumberFormat="1" applyFont="1" applyFill="1" applyBorder="1" applyAlignment="1">
      <alignment vertical="center"/>
    </xf>
    <xf numFmtId="3" fontId="31" fillId="2" borderId="42" xfId="1" applyNumberFormat="1" applyFont="1" applyFill="1" applyBorder="1" applyAlignment="1">
      <alignment vertical="center"/>
    </xf>
    <xf numFmtId="3" fontId="31" fillId="2" borderId="12" xfId="1" applyNumberFormat="1" applyFont="1" applyFill="1" applyBorder="1" applyAlignment="1">
      <alignment vertical="center"/>
    </xf>
    <xf numFmtId="3" fontId="31" fillId="2" borderId="1" xfId="1" applyNumberFormat="1" applyFont="1" applyFill="1" applyBorder="1" applyAlignment="1">
      <alignment vertical="center"/>
    </xf>
    <xf numFmtId="0" fontId="31" fillId="2" borderId="6" xfId="1" applyFont="1" applyFill="1" applyBorder="1" applyAlignment="1">
      <alignment horizontal="right" vertical="center" wrapText="1"/>
    </xf>
    <xf numFmtId="3" fontId="31" fillId="2" borderId="6" xfId="1" applyNumberFormat="1" applyFont="1" applyFill="1" applyBorder="1" applyAlignment="1">
      <alignment vertical="center" wrapText="1"/>
    </xf>
    <xf numFmtId="0" fontId="23" fillId="2" borderId="2" xfId="3" applyFont="1" applyFill="1" applyBorder="1" applyAlignment="1">
      <alignment horizontal="left" vertical="center" wrapText="1"/>
    </xf>
    <xf numFmtId="0" fontId="23" fillId="2" borderId="2" xfId="3" applyFont="1" applyFill="1" applyBorder="1" applyAlignment="1">
      <alignment vertical="center" wrapText="1"/>
    </xf>
    <xf numFmtId="0" fontId="23" fillId="2" borderId="2" xfId="3" applyFont="1" applyFill="1" applyBorder="1" applyAlignment="1">
      <alignment horizontal="right" vertical="center" wrapText="1"/>
    </xf>
    <xf numFmtId="0" fontId="52" fillId="2" borderId="5" xfId="3" applyFont="1" applyFill="1" applyBorder="1"/>
    <xf numFmtId="0" fontId="23" fillId="2" borderId="7" xfId="3" applyFont="1" applyFill="1" applyBorder="1" applyAlignment="1">
      <alignment horizontal="right" vertical="center" wrapText="1"/>
    </xf>
    <xf numFmtId="3" fontId="23" fillId="2" borderId="12" xfId="3" applyNumberFormat="1" applyFont="1" applyFill="1" applyBorder="1" applyAlignment="1">
      <alignment horizontal="right" vertical="center" wrapText="1"/>
    </xf>
    <xf numFmtId="3" fontId="23" fillId="2" borderId="12" xfId="3" applyNumberFormat="1" applyFont="1" applyFill="1" applyBorder="1" applyAlignment="1">
      <alignment vertical="center" wrapText="1"/>
    </xf>
    <xf numFmtId="0" fontId="23" fillId="2" borderId="0" xfId="3" applyFont="1" applyFill="1" applyBorder="1" applyAlignment="1">
      <alignment horizontal="right" vertical="center" wrapText="1"/>
    </xf>
    <xf numFmtId="3" fontId="23" fillId="2" borderId="0" xfId="3" applyNumberFormat="1" applyFont="1" applyFill="1" applyBorder="1" applyAlignment="1">
      <alignment vertical="center" wrapText="1"/>
    </xf>
    <xf numFmtId="3" fontId="23" fillId="2" borderId="1" xfId="3" applyNumberFormat="1" applyFont="1" applyFill="1" applyBorder="1" applyAlignment="1">
      <alignment vertical="center" wrapText="1"/>
    </xf>
    <xf numFmtId="3" fontId="23" fillId="2" borderId="4" xfId="3" applyNumberFormat="1" applyFont="1" applyFill="1" applyBorder="1" applyAlignment="1">
      <alignment horizontal="right" vertical="center" wrapText="1"/>
    </xf>
    <xf numFmtId="3" fontId="23" fillId="2" borderId="4" xfId="3" applyNumberFormat="1" applyFont="1" applyFill="1" applyBorder="1" applyAlignment="1">
      <alignment vertical="center" wrapText="1"/>
    </xf>
    <xf numFmtId="3" fontId="23" fillId="2" borderId="6" xfId="3" applyNumberFormat="1" applyFont="1" applyFill="1" applyBorder="1" applyAlignment="1">
      <alignment horizontal="right" vertical="center" wrapText="1"/>
    </xf>
    <xf numFmtId="3" fontId="23" fillId="2" borderId="6" xfId="3" applyNumberFormat="1" applyFont="1" applyFill="1" applyBorder="1" applyAlignment="1">
      <alignment vertical="center" wrapText="1"/>
    </xf>
    <xf numFmtId="0" fontId="46" fillId="2" borderId="0" xfId="0" applyFont="1" applyFill="1"/>
    <xf numFmtId="0" fontId="43" fillId="2" borderId="0" xfId="2" applyFont="1" applyFill="1" applyAlignment="1">
      <alignment horizontal="left" vertical="center"/>
    </xf>
    <xf numFmtId="0" fontId="43" fillId="2" borderId="0" xfId="2" applyFont="1" applyFill="1" applyBorder="1" applyAlignment="1">
      <alignment horizontal="center" vertical="center"/>
    </xf>
    <xf numFmtId="0" fontId="25" fillId="2" borderId="5" xfId="2" applyFont="1" applyFill="1" applyBorder="1" applyAlignment="1">
      <alignment vertical="center"/>
    </xf>
    <xf numFmtId="0" fontId="22" fillId="2" borderId="5" xfId="2" applyFont="1" applyFill="1" applyBorder="1" applyAlignment="1">
      <alignment horizontal="center" vertical="center" wrapText="1"/>
    </xf>
    <xf numFmtId="0" fontId="27" fillId="2" borderId="7" xfId="2" applyFont="1" applyFill="1" applyBorder="1" applyAlignment="1">
      <alignment vertical="center"/>
    </xf>
    <xf numFmtId="0" fontId="27" fillId="2" borderId="7" xfId="2" applyFont="1" applyFill="1" applyBorder="1" applyAlignment="1">
      <alignment vertical="center" wrapText="1"/>
    </xf>
    <xf numFmtId="0" fontId="27" fillId="2" borderId="12" xfId="2" applyFont="1" applyFill="1" applyBorder="1" applyAlignment="1">
      <alignment horizontal="right" vertical="center"/>
    </xf>
    <xf numFmtId="3" fontId="27" fillId="2" borderId="42" xfId="2" applyNumberFormat="1" applyFont="1" applyFill="1" applyBorder="1" applyAlignment="1">
      <alignment vertical="center" wrapText="1"/>
    </xf>
    <xf numFmtId="3" fontId="27" fillId="2" borderId="12" xfId="2" applyNumberFormat="1" applyFont="1" applyFill="1" applyBorder="1" applyAlignment="1">
      <alignment vertical="center" wrapText="1"/>
    </xf>
    <xf numFmtId="3" fontId="27" fillId="2" borderId="1" xfId="2" applyNumberFormat="1" applyFont="1" applyFill="1" applyBorder="1" applyAlignment="1">
      <alignment vertical="center" wrapText="1"/>
    </xf>
    <xf numFmtId="3" fontId="27" fillId="2" borderId="1" xfId="2" applyNumberFormat="1" applyFont="1" applyFill="1" applyBorder="1" applyAlignment="1">
      <alignment horizontal="right" vertical="center" wrapText="1"/>
    </xf>
    <xf numFmtId="3" fontId="27" fillId="2" borderId="4" xfId="2" applyNumberFormat="1" applyFont="1" applyFill="1" applyBorder="1" applyAlignment="1">
      <alignment vertical="center" wrapText="1"/>
    </xf>
    <xf numFmtId="3" fontId="27" fillId="2" borderId="13" xfId="2" applyNumberFormat="1" applyFont="1" applyFill="1" applyBorder="1" applyAlignment="1">
      <alignment vertical="center" wrapText="1"/>
    </xf>
    <xf numFmtId="0" fontId="27" fillId="2" borderId="6" xfId="2" applyFont="1" applyFill="1" applyBorder="1" applyAlignment="1">
      <alignment horizontal="right" vertical="center" wrapText="1"/>
    </xf>
    <xf numFmtId="3" fontId="27" fillId="2" borderId="6" xfId="2" applyNumberFormat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36" fillId="0" borderId="0" xfId="0" applyFont="1"/>
    <xf numFmtId="0" fontId="6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4" fillId="2" borderId="3" xfId="1" applyFont="1" applyFill="1" applyBorder="1" applyAlignment="1">
      <alignment horizontal="center" vertical="center" wrapText="1"/>
    </xf>
    <xf numFmtId="0" fontId="27" fillId="2" borderId="42" xfId="2" applyFont="1" applyFill="1" applyBorder="1" applyAlignment="1">
      <alignment horizontal="right" vertical="center"/>
    </xf>
    <xf numFmtId="0" fontId="27" fillId="2" borderId="13" xfId="2" applyFont="1" applyFill="1" applyBorder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31" fillId="2" borderId="55" xfId="1" applyNumberFormat="1" applyFont="1" applyFill="1" applyBorder="1" applyAlignment="1">
      <alignment vertical="center"/>
    </xf>
    <xf numFmtId="0" fontId="31" fillId="2" borderId="7" xfId="1" applyFont="1" applyFill="1" applyBorder="1" applyAlignment="1">
      <alignment horizontal="right" vertical="center" wrapText="1"/>
    </xf>
    <xf numFmtId="1" fontId="31" fillId="2" borderId="7" xfId="1" applyNumberFormat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vertical="center"/>
    </xf>
    <xf numFmtId="1" fontId="31" fillId="2" borderId="37" xfId="1" applyNumberFormat="1" applyFont="1" applyFill="1" applyBorder="1" applyAlignment="1">
      <alignment horizontal="right" vertical="center"/>
    </xf>
    <xf numFmtId="0" fontId="15" fillId="2" borderId="0" xfId="3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/>
    </xf>
    <xf numFmtId="3" fontId="23" fillId="2" borderId="46" xfId="0" applyNumberFormat="1" applyFont="1" applyFill="1" applyBorder="1" applyAlignment="1">
      <alignment vertical="center" wrapText="1"/>
    </xf>
    <xf numFmtId="3" fontId="23" fillId="2" borderId="42" xfId="3" applyNumberFormat="1" applyFont="1" applyFill="1" applyBorder="1" applyAlignment="1">
      <alignment vertical="center" wrapText="1"/>
    </xf>
    <xf numFmtId="0" fontId="23" fillId="2" borderId="58" xfId="3" applyFont="1" applyFill="1" applyBorder="1" applyAlignment="1">
      <alignment horizontal="right" vertical="center" wrapText="1"/>
    </xf>
    <xf numFmtId="0" fontId="23" fillId="2" borderId="37" xfId="3" applyFont="1" applyFill="1" applyBorder="1" applyAlignment="1">
      <alignment horizontal="right" vertical="center" wrapText="1"/>
    </xf>
    <xf numFmtId="0" fontId="23" fillId="2" borderId="41" xfId="3" applyFont="1" applyFill="1" applyBorder="1" applyAlignment="1">
      <alignment horizontal="right" vertical="center" wrapText="1"/>
    </xf>
    <xf numFmtId="0" fontId="23" fillId="2" borderId="59" xfId="0" applyFont="1" applyFill="1" applyBorder="1" applyAlignment="1">
      <alignment horizontal="right" vertical="center" wrapText="1"/>
    </xf>
    <xf numFmtId="0" fontId="23" fillId="2" borderId="60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5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3" fillId="0" borderId="0" xfId="0" applyFont="1" applyBorder="1" applyAlignment="1">
      <alignment horizontal="right" vertical="center"/>
    </xf>
    <xf numFmtId="0" fontId="24" fillId="2" borderId="33" xfId="0" applyFont="1" applyFill="1" applyBorder="1" applyAlignment="1">
      <alignment vertical="center" wrapText="1"/>
    </xf>
    <xf numFmtId="0" fontId="24" fillId="2" borderId="35" xfId="0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readingOrder="2"/>
    </xf>
    <xf numFmtId="4" fontId="16" fillId="0" borderId="0" xfId="0" applyNumberFormat="1" applyFont="1" applyBorder="1" applyAlignment="1">
      <alignment horizontal="right" vertical="center" readingOrder="2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4" fontId="15" fillId="0" borderId="0" xfId="0" applyNumberFormat="1" applyFont="1" applyBorder="1" applyAlignment="1">
      <alignment horizontal="right" vertical="center" wrapText="1" readingOrder="2"/>
    </xf>
    <xf numFmtId="0" fontId="24" fillId="2" borderId="5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8" fillId="2" borderId="39" xfId="0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horizontal="right" vertical="center"/>
    </xf>
    <xf numFmtId="0" fontId="28" fillId="2" borderId="5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37" fillId="2" borderId="0" xfId="0" applyFont="1" applyFill="1" applyBorder="1" applyAlignment="1">
      <alignment horizontal="left" vertical="center"/>
    </xf>
    <xf numFmtId="0" fontId="28" fillId="2" borderId="38" xfId="0" applyFont="1" applyFill="1" applyBorder="1" applyAlignment="1">
      <alignment horizontal="right" vertical="center"/>
    </xf>
    <xf numFmtId="0" fontId="28" fillId="2" borderId="3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3" fillId="2" borderId="2" xfId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 wrapText="1"/>
    </xf>
    <xf numFmtId="2" fontId="13" fillId="2" borderId="0" xfId="1" applyNumberFormat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left" vertical="center" wrapText="1"/>
    </xf>
    <xf numFmtId="0" fontId="34" fillId="2" borderId="8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43" fillId="2" borderId="0" xfId="2" applyFont="1" applyFill="1" applyBorder="1" applyAlignment="1">
      <alignment horizontal="left" vertical="center"/>
    </xf>
    <xf numFmtId="0" fontId="27" fillId="2" borderId="7" xfId="2" applyFont="1" applyFill="1" applyBorder="1" applyAlignment="1">
      <alignment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3" fillId="2" borderId="5" xfId="0" applyFont="1" applyFill="1" applyBorder="1" applyAlignment="1">
      <alignment horizontal="center" vertical="center"/>
    </xf>
    <xf numFmtId="0" fontId="43" fillId="2" borderId="0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left" vertical="center"/>
    </xf>
    <xf numFmtId="0" fontId="50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9" fillId="2" borderId="0" xfId="2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31" fillId="2" borderId="33" xfId="1" applyFont="1" applyFill="1" applyBorder="1" applyAlignment="1">
      <alignment horizontal="center" vertical="center"/>
    </xf>
    <xf numFmtId="0" fontId="31" fillId="2" borderId="51" xfId="1" applyFont="1" applyFill="1" applyBorder="1" applyAlignment="1">
      <alignment horizontal="center" vertical="center"/>
    </xf>
    <xf numFmtId="0" fontId="31" fillId="2" borderId="41" xfId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horizontal="center" vertical="center"/>
    </xf>
    <xf numFmtId="0" fontId="31" fillId="2" borderId="58" xfId="1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left" vertical="center" wrapText="1"/>
    </xf>
    <xf numFmtId="0" fontId="23" fillId="2" borderId="3" xfId="3" applyFont="1" applyFill="1" applyBorder="1" applyAlignment="1">
      <alignment horizontal="center" vertical="center" wrapText="1" readingOrder="2"/>
    </xf>
    <xf numFmtId="0" fontId="51" fillId="2" borderId="2" xfId="0" applyFont="1" applyFill="1" applyBorder="1" applyAlignment="1">
      <alignment horizontal="center"/>
    </xf>
    <xf numFmtId="0" fontId="23" fillId="2" borderId="56" xfId="3" applyFont="1" applyFill="1" applyBorder="1" applyAlignment="1">
      <alignment horizontal="center" vertical="center" wrapText="1" readingOrder="2"/>
    </xf>
    <xf numFmtId="0" fontId="23" fillId="2" borderId="57" xfId="3" applyFont="1" applyFill="1" applyBorder="1" applyAlignment="1">
      <alignment horizontal="center" vertical="center" wrapText="1" readingOrder="2"/>
    </xf>
    <xf numFmtId="0" fontId="23" fillId="2" borderId="40" xfId="3" applyFont="1" applyFill="1" applyBorder="1" applyAlignment="1">
      <alignment horizontal="center" vertical="center" wrapText="1" readingOrder="2"/>
    </xf>
    <xf numFmtId="0" fontId="23" fillId="2" borderId="38" xfId="3" applyFont="1" applyFill="1" applyBorder="1" applyAlignment="1">
      <alignment horizontal="center" vertical="center" wrapText="1" readingOrder="2"/>
    </xf>
    <xf numFmtId="0" fontId="23" fillId="2" borderId="50" xfId="3" applyFont="1" applyFill="1" applyBorder="1" applyAlignment="1">
      <alignment horizontal="center" vertical="center" wrapText="1" readingOrder="2"/>
    </xf>
    <xf numFmtId="0" fontId="23" fillId="2" borderId="2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23" fillId="2" borderId="50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3" fontId="26" fillId="2" borderId="32" xfId="0" applyNumberFormat="1" applyFont="1" applyFill="1" applyBorder="1" applyAlignment="1">
      <alignment vertical="center" wrapText="1" readingOrder="1"/>
    </xf>
    <xf numFmtId="0" fontId="6" fillId="2" borderId="0" xfId="2" applyFont="1" applyFill="1" applyBorder="1" applyAlignment="1">
      <alignment horizontal="left" vertical="center"/>
    </xf>
  </cellXfs>
  <cellStyles count="5">
    <cellStyle name="Normal" xfId="0" builtinId="0"/>
    <cellStyle name="Normal 2 2" xfId="1"/>
    <cellStyle name="Normal 3" xfId="2"/>
    <cellStyle name="Normal 5" xfId="3"/>
    <cellStyle name="Normal 6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7588250906846E-2"/>
          <c:y val="3.9300965591517134E-2"/>
          <c:w val="0.90402135146348706"/>
          <c:h val="0.87202059006914923"/>
        </c:manualLayout>
      </c:layout>
      <c:lineChart>
        <c:grouping val="standard"/>
        <c:varyColors val="0"/>
        <c:ser>
          <c:idx val="0"/>
          <c:order val="0"/>
          <c:tx>
            <c:v>عدد اجازات البناء</c:v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'2'!$A$7:$A$16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'2'!$F$7:$F$16</c:f>
              <c:numCache>
                <c:formatCode>#,##0</c:formatCode>
                <c:ptCount val="10"/>
                <c:pt idx="0">
                  <c:v>24537</c:v>
                </c:pt>
                <c:pt idx="1">
                  <c:v>22716</c:v>
                </c:pt>
                <c:pt idx="2">
                  <c:v>21653</c:v>
                </c:pt>
                <c:pt idx="3">
                  <c:v>24107</c:v>
                </c:pt>
                <c:pt idx="4">
                  <c:v>20676</c:v>
                </c:pt>
                <c:pt idx="5">
                  <c:v>22464</c:v>
                </c:pt>
                <c:pt idx="6">
                  <c:v>17665</c:v>
                </c:pt>
                <c:pt idx="7">
                  <c:v>32850</c:v>
                </c:pt>
                <c:pt idx="8">
                  <c:v>37442</c:v>
                </c:pt>
                <c:pt idx="9">
                  <c:v>34373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41152"/>
        <c:axId val="84180992"/>
      </c:lineChart>
      <c:catAx>
        <c:axId val="722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84180992"/>
        <c:crosses val="autoZero"/>
        <c:auto val="1"/>
        <c:lblAlgn val="ctr"/>
        <c:lblOffset val="100"/>
        <c:noMultiLvlLbl val="0"/>
      </c:catAx>
      <c:valAx>
        <c:axId val="841809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224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3809818514527"/>
          <c:y val="0.29427174917662796"/>
          <c:w val="0.14702123279179871"/>
          <c:h val="5.807575407475871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10166615913342"/>
          <c:y val="4.068882077813317E-2"/>
          <c:w val="0.84766389698525257"/>
          <c:h val="0.81467710188612807"/>
        </c:manualLayout>
      </c:layout>
      <c:lineChart>
        <c:grouping val="standard"/>
        <c:varyColors val="0"/>
        <c:ser>
          <c:idx val="0"/>
          <c:order val="0"/>
          <c:tx>
            <c:v>كلفة اجازات البناء</c:v>
          </c:tx>
          <c:marker>
            <c:symbol val="none"/>
          </c:marker>
          <c:dLbls>
            <c:dLbl>
              <c:idx val="0"/>
              <c:layout>
                <c:manualLayout>
                  <c:x val="-1.8086553515980354E-2"/>
                  <c:y val="-1.5441153316192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417474397788942E-2"/>
                  <c:y val="2.5995159297343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444444444444444E-3"/>
                  <c:y val="-3.2493899078554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74074074074074E-2"/>
                  <c:y val="-2.166259938570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6.4987798157109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'2'!$A$7:$A$16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'2'!$G$7:$G$16</c:f>
              <c:numCache>
                <c:formatCode>#,##0</c:formatCode>
                <c:ptCount val="10"/>
                <c:pt idx="0">
                  <c:v>1825719741</c:v>
                </c:pt>
                <c:pt idx="1">
                  <c:v>1788033926</c:v>
                </c:pt>
                <c:pt idx="2">
                  <c:v>1759367319</c:v>
                </c:pt>
                <c:pt idx="3">
                  <c:v>2021879215</c:v>
                </c:pt>
                <c:pt idx="4">
                  <c:v>1875418667</c:v>
                </c:pt>
                <c:pt idx="5">
                  <c:v>2146345205</c:v>
                </c:pt>
                <c:pt idx="6">
                  <c:v>1581614709</c:v>
                </c:pt>
                <c:pt idx="7">
                  <c:v>2942742063</c:v>
                </c:pt>
                <c:pt idx="8">
                  <c:v>3268185938</c:v>
                </c:pt>
                <c:pt idx="9">
                  <c:v>3118764303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8688"/>
        <c:axId val="90580096"/>
      </c:lineChart>
      <c:catAx>
        <c:axId val="89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0580096"/>
        <c:crosses val="autoZero"/>
        <c:auto val="1"/>
        <c:lblAlgn val="ctr"/>
        <c:lblOffset val="100"/>
        <c:noMultiLvlLbl val="0"/>
      </c:catAx>
      <c:valAx>
        <c:axId val="905800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890586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effectLst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B w="139700" prst="cross"/>
        </a:sp3d>
      </c:spPr>
    </c:sideWall>
    <c:backWall>
      <c:thickness val="0"/>
      <c:spPr>
        <a:noFill/>
        <a:effectLst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B w="139700" prst="cross"/>
        </a:sp3d>
      </c:spPr>
    </c:backWall>
    <c:plotArea>
      <c:layout>
        <c:manualLayout>
          <c:layoutTarget val="inner"/>
          <c:xMode val="edge"/>
          <c:yMode val="edge"/>
          <c:x val="0.10728018372703411"/>
          <c:y val="8.432234859531447E-2"/>
          <c:w val="0.78033092738407706"/>
          <c:h val="0.80894695570461095"/>
        </c:manualLayout>
      </c:layout>
      <c:bar3DChart>
        <c:barDir val="col"/>
        <c:grouping val="clustered"/>
        <c:varyColors val="0"/>
        <c:ser>
          <c:idx val="0"/>
          <c:order val="0"/>
          <c:tx>
            <c:v>بناء جديد</c:v>
          </c:tx>
          <c:spPr>
            <a:pattFill prst="plaid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'3'!$B$6:$B$11</c:f>
              <c:numCache>
                <c:formatCode>#,##0</c:formatCode>
                <c:ptCount val="6"/>
                <c:pt idx="0">
                  <c:v>26017</c:v>
                </c:pt>
                <c:pt idx="1">
                  <c:v>26</c:v>
                </c:pt>
                <c:pt idx="2">
                  <c:v>631</c:v>
                </c:pt>
                <c:pt idx="3">
                  <c:v>58</c:v>
                </c:pt>
                <c:pt idx="4">
                  <c:v>79</c:v>
                </c:pt>
                <c:pt idx="5">
                  <c:v>33</c:v>
                </c:pt>
              </c:numCache>
            </c:numRef>
          </c:val>
        </c:ser>
        <c:ser>
          <c:idx val="1"/>
          <c:order val="1"/>
          <c:tx>
            <c:v>اضافة بناء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0"/>
              <c:layout>
                <c:manualLayout>
                  <c:x val="1.9634496299652648E-2"/>
                  <c:y val="-1.1851851851851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572421084428334E-2"/>
                  <c:y val="-2.96296296296296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'3'!$A$6:$A$11</c:f>
              <c:strCache>
                <c:ptCount val="6"/>
                <c:pt idx="0">
                  <c:v>دور سكن</c:v>
                </c:pt>
                <c:pt idx="1">
                  <c:v>العمارات السكنية </c:v>
                </c:pt>
                <c:pt idx="2">
                  <c:v>العمارات التجارية</c:v>
                </c:pt>
                <c:pt idx="3">
                  <c:v>الابنية التجارية</c:v>
                </c:pt>
                <c:pt idx="4">
                  <c:v>الابنية الخدمية والصحية </c:v>
                </c:pt>
                <c:pt idx="5">
                  <c:v>الابنية الصناعية</c:v>
                </c:pt>
              </c:strCache>
            </c:strRef>
          </c:cat>
          <c:val>
            <c:numRef>
              <c:f>'3'!$F$6:$F$11</c:f>
              <c:numCache>
                <c:formatCode>#,##0</c:formatCode>
                <c:ptCount val="6"/>
                <c:pt idx="0">
                  <c:v>7275</c:v>
                </c:pt>
                <c:pt idx="1">
                  <c:v>0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050112"/>
        <c:axId val="107052416"/>
        <c:axId val="0"/>
      </c:bar3DChart>
      <c:catAx>
        <c:axId val="107050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7052416"/>
        <c:crosses val="autoZero"/>
        <c:auto val="1"/>
        <c:lblAlgn val="ctr"/>
        <c:lblOffset val="100"/>
        <c:noMultiLvlLbl val="0"/>
      </c:catAx>
      <c:valAx>
        <c:axId val="107052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070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621050780563104"/>
          <c:y val="0.17593894113619429"/>
          <c:w val="8.2311013852796919E-2"/>
          <c:h val="0.27813356663750366"/>
        </c:manualLayout>
      </c:layout>
      <c:overlay val="0"/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scene3d>
      <a:camera prst="orthographicFront"/>
      <a:lightRig rig="balanced" dir="t"/>
    </a:scene3d>
    <a:sp3d prstMaterial="matte"/>
  </c:spPr>
  <c:printSettings>
    <c:headerFooter/>
    <c:pageMargins b="0.5" l="0.5" r="0.5" t="0.5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009615504223"/>
          <c:y val="6.0987681674749133E-2"/>
          <c:w val="0.80409821994999442"/>
          <c:h val="0.80632007514207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'4'!$D$4:$E$4</c:f>
              <c:strCache>
                <c:ptCount val="1"/>
                <c:pt idx="0">
                  <c:v>اضافة بناء 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'[2]4'!$A$8:$A$22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الديوانية</c:v>
                </c:pt>
                <c:pt idx="11">
                  <c:v>المثنى </c:v>
                </c:pt>
                <c:pt idx="12">
                  <c:v>ذي قار</c:v>
                </c:pt>
                <c:pt idx="13">
                  <c:v>ميسان </c:v>
                </c:pt>
                <c:pt idx="14">
                  <c:v>البصرة</c:v>
                </c:pt>
              </c:strCache>
            </c:strRef>
          </c:cat>
          <c:val>
            <c:numRef>
              <c:f>'4'!$D$6:$D$20</c:f>
              <c:numCache>
                <c:formatCode>#,##0</c:formatCode>
                <c:ptCount val="15"/>
                <c:pt idx="0">
                  <c:v>110</c:v>
                </c:pt>
                <c:pt idx="1">
                  <c:v>245</c:v>
                </c:pt>
                <c:pt idx="2">
                  <c:v>383</c:v>
                </c:pt>
                <c:pt idx="3">
                  <c:v>19</c:v>
                </c:pt>
                <c:pt idx="4">
                  <c:v>856</c:v>
                </c:pt>
                <c:pt idx="5">
                  <c:v>396</c:v>
                </c:pt>
                <c:pt idx="6">
                  <c:v>801</c:v>
                </c:pt>
                <c:pt idx="7">
                  <c:v>455</c:v>
                </c:pt>
                <c:pt idx="8">
                  <c:v>71</c:v>
                </c:pt>
                <c:pt idx="9">
                  <c:v>833</c:v>
                </c:pt>
                <c:pt idx="10">
                  <c:v>807</c:v>
                </c:pt>
                <c:pt idx="11">
                  <c:v>109</c:v>
                </c:pt>
                <c:pt idx="12">
                  <c:v>1037</c:v>
                </c:pt>
                <c:pt idx="13">
                  <c:v>481</c:v>
                </c:pt>
                <c:pt idx="14">
                  <c:v>702</c:v>
                </c:pt>
              </c:numCache>
            </c:numRef>
          </c:val>
        </c:ser>
        <c:ser>
          <c:idx val="0"/>
          <c:order val="1"/>
          <c:tx>
            <c:strRef>
              <c:f>'4'!$B$4:$C$4</c:f>
              <c:strCache>
                <c:ptCount val="1"/>
                <c:pt idx="0">
                  <c:v>بناء جديد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'[2]4'!$A$8:$A$22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الديوانية</c:v>
                </c:pt>
                <c:pt idx="11">
                  <c:v>المثنى </c:v>
                </c:pt>
                <c:pt idx="12">
                  <c:v>ذي قار</c:v>
                </c:pt>
                <c:pt idx="13">
                  <c:v>ميسان </c:v>
                </c:pt>
                <c:pt idx="14">
                  <c:v>البصرة</c:v>
                </c:pt>
              </c:strCache>
            </c:strRef>
          </c:cat>
          <c:val>
            <c:numRef>
              <c:f>'4'!$B$6:$B$20</c:f>
              <c:numCache>
                <c:formatCode>#,##0</c:formatCode>
                <c:ptCount val="15"/>
                <c:pt idx="0">
                  <c:v>586</c:v>
                </c:pt>
                <c:pt idx="1">
                  <c:v>730</c:v>
                </c:pt>
                <c:pt idx="2">
                  <c:v>1314</c:v>
                </c:pt>
                <c:pt idx="3">
                  <c:v>931</c:v>
                </c:pt>
                <c:pt idx="4">
                  <c:v>3249</c:v>
                </c:pt>
                <c:pt idx="5">
                  <c:v>1839</c:v>
                </c:pt>
                <c:pt idx="6">
                  <c:v>1648</c:v>
                </c:pt>
                <c:pt idx="7">
                  <c:v>1858</c:v>
                </c:pt>
                <c:pt idx="8">
                  <c:v>268</c:v>
                </c:pt>
                <c:pt idx="9">
                  <c:v>1678</c:v>
                </c:pt>
                <c:pt idx="10">
                  <c:v>1831</c:v>
                </c:pt>
                <c:pt idx="11">
                  <c:v>1280</c:v>
                </c:pt>
                <c:pt idx="12">
                  <c:v>2389</c:v>
                </c:pt>
                <c:pt idx="13">
                  <c:v>1254</c:v>
                </c:pt>
                <c:pt idx="14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50208"/>
        <c:axId val="109152128"/>
      </c:barChart>
      <c:catAx>
        <c:axId val="10915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9152128"/>
        <c:crosses val="autoZero"/>
        <c:auto val="1"/>
        <c:lblAlgn val="ctr"/>
        <c:lblOffset val="100"/>
        <c:noMultiLvlLbl val="0"/>
      </c:catAx>
      <c:valAx>
        <c:axId val="109152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5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0756653747935"/>
          <c:y val="0.10929799273038265"/>
          <c:w val="8.272586550032282E-2"/>
          <c:h val="0.1355860837546896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en-US"/>
    </a:p>
  </c:txPr>
  <c:printSettings>
    <c:headerFooter/>
    <c:pageMargins b="0.75000000000000233" l="0.71000000000000063" r="1.32" t="0.75000000000000233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80798686474365E-2"/>
          <c:y val="0.10107470114634932"/>
          <c:w val="0.83271088950659911"/>
          <c:h val="0.74635126609621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'5'!$B$3:$C$3</c:f>
              <c:strCache>
                <c:ptCount val="1"/>
                <c:pt idx="0">
                  <c:v>بناء جديد</c:v>
                </c:pt>
              </c:strCache>
            </c:strRef>
          </c:tx>
          <c:spPr>
            <a:pattFill prst="horzBrick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>
              <a:outerShdw blurRad="50800" dist="50800" dir="5400000" algn="ctr" rotWithShape="0">
                <a:srgbClr val="92D050"/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'5'!$B$5:$B$16</c:f>
              <c:numCache>
                <c:formatCode>#,##0</c:formatCode>
                <c:ptCount val="12"/>
                <c:pt idx="0">
                  <c:v>1463</c:v>
                </c:pt>
                <c:pt idx="1">
                  <c:v>2032</c:v>
                </c:pt>
                <c:pt idx="2">
                  <c:v>1977</c:v>
                </c:pt>
                <c:pt idx="3">
                  <c:v>1624</c:v>
                </c:pt>
                <c:pt idx="4">
                  <c:v>2412</c:v>
                </c:pt>
                <c:pt idx="5">
                  <c:v>2322</c:v>
                </c:pt>
                <c:pt idx="6">
                  <c:v>2020</c:v>
                </c:pt>
                <c:pt idx="7">
                  <c:v>2258</c:v>
                </c:pt>
                <c:pt idx="8">
                  <c:v>1547</c:v>
                </c:pt>
                <c:pt idx="9">
                  <c:v>2547</c:v>
                </c:pt>
                <c:pt idx="10">
                  <c:v>1649</c:v>
                </c:pt>
                <c:pt idx="11">
                  <c:v>1044</c:v>
                </c:pt>
              </c:numCache>
            </c:numRef>
          </c:val>
        </c:ser>
        <c:ser>
          <c:idx val="1"/>
          <c:order val="1"/>
          <c:tx>
            <c:v>اضافة</c:v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21018168550244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8522180226029536E-3"/>
                  <c:y val="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56801605420219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85221802260295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681453484019688E-3"/>
                  <c:y val="-2.721087852356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6.5681453484019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21018168550246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'[3]5'!$A$6:$A$17</c:f>
              <c:strCache>
                <c:ptCount val="12"/>
                <c:pt idx="0">
                  <c:v>كانون الثاني</c:v>
                </c:pt>
                <c:pt idx="1">
                  <c:v>شباط</c:v>
                </c:pt>
                <c:pt idx="2">
                  <c:v>اذار</c:v>
                </c:pt>
                <c:pt idx="3">
                  <c:v>نيسان</c:v>
                </c:pt>
                <c:pt idx="4">
                  <c:v>ايار</c:v>
                </c:pt>
                <c:pt idx="5">
                  <c:v>حزيران</c:v>
                </c:pt>
                <c:pt idx="6">
                  <c:v>تموز</c:v>
                </c:pt>
                <c:pt idx="7">
                  <c:v>اب</c:v>
                </c:pt>
                <c:pt idx="8">
                  <c:v>ايلول</c:v>
                </c:pt>
                <c:pt idx="9">
                  <c:v>تشرين الاول</c:v>
                </c:pt>
                <c:pt idx="10">
                  <c:v>تشرين الثاني</c:v>
                </c:pt>
                <c:pt idx="11">
                  <c:v>كانون الاول</c:v>
                </c:pt>
              </c:strCache>
            </c:strRef>
          </c:cat>
          <c:val>
            <c:numRef>
              <c:f>'5'!$D$5:$D$16</c:f>
              <c:numCache>
                <c:formatCode>#,##0</c:formatCode>
                <c:ptCount val="12"/>
                <c:pt idx="0">
                  <c:v>509</c:v>
                </c:pt>
                <c:pt idx="1">
                  <c:v>674</c:v>
                </c:pt>
                <c:pt idx="2">
                  <c:v>724</c:v>
                </c:pt>
                <c:pt idx="3">
                  <c:v>574</c:v>
                </c:pt>
                <c:pt idx="4">
                  <c:v>863</c:v>
                </c:pt>
                <c:pt idx="5">
                  <c:v>764</c:v>
                </c:pt>
                <c:pt idx="6">
                  <c:v>621</c:v>
                </c:pt>
                <c:pt idx="7">
                  <c:v>726</c:v>
                </c:pt>
                <c:pt idx="8">
                  <c:v>448</c:v>
                </c:pt>
                <c:pt idx="9">
                  <c:v>743</c:v>
                </c:pt>
                <c:pt idx="10">
                  <c:v>403</c:v>
                </c:pt>
                <c:pt idx="11">
                  <c:v>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10272"/>
        <c:axId val="111726592"/>
      </c:barChart>
      <c:catAx>
        <c:axId val="11151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26592"/>
        <c:crosses val="autoZero"/>
        <c:auto val="1"/>
        <c:lblAlgn val="ctr"/>
        <c:lblOffset val="100"/>
        <c:noMultiLvlLbl val="0"/>
      </c:catAx>
      <c:valAx>
        <c:axId val="1117265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1510272"/>
        <c:crosses val="autoZero"/>
        <c:crossBetween val="between"/>
      </c:valAx>
      <c:spPr>
        <a:ln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66674</xdr:rowOff>
    </xdr:from>
    <xdr:to>
      <xdr:col>11</xdr:col>
      <xdr:colOff>388620</xdr:colOff>
      <xdr:row>25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0.9289</cdr:x>
      <cdr:y>0.86577</cdr:y>
    </cdr:from>
    <cdr:to>
      <cdr:x>1</cdr:x>
      <cdr:y>0.96644</cdr:y>
    </cdr:to>
    <cdr:sp macro="" textlink="">
      <cdr:nvSpPr>
        <cdr:cNvPr id="3" name="Text Box 2"/>
        <cdr:cNvSpPr txBox="1"/>
      </cdr:nvSpPr>
      <cdr:spPr>
        <a:xfrm xmlns:a="http://schemas.openxmlformats.org/drawingml/2006/main">
          <a:off x="5724525" y="2457450"/>
          <a:ext cx="438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0.88717</cdr:x>
      <cdr:y>0.88926</cdr:y>
    </cdr:from>
    <cdr:to>
      <cdr:x>1</cdr:x>
      <cdr:y>0.97651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5467350" y="2524125"/>
          <a:ext cx="695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ar-IQ" sz="1100" b="1"/>
            <a:t>السنوات</a:t>
          </a:r>
          <a:endParaRPr lang="en-US" sz="12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23811</xdr:rowOff>
    </xdr:from>
    <xdr:to>
      <xdr:col>13</xdr:col>
      <xdr:colOff>2162174</xdr:colOff>
      <xdr:row>32</xdr:row>
      <xdr:rowOff>247650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0.50697</cdr:x>
      <cdr:y>0.90739</cdr:y>
    </cdr:from>
    <cdr:to>
      <cdr:x>0.63957</cdr:x>
      <cdr:y>0.95938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90478" y="7463156"/>
          <a:ext cx="1436012" cy="427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rnd" cmpd="dbl">
          <a:noFill/>
        </a:ln>
        <a:effectLst xmlns:a="http://schemas.openxmlformats.org/drawingml/2006/main">
          <a:innerShdw blurRad="1270000" dist="2540000" dir="21540000">
            <a:prstClr val="black">
              <a:alpha val="0"/>
            </a:prstClr>
          </a:innerShdw>
        </a:effectLst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ar-SA" sz="1400" b="1"/>
            <a:t>السنة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354330</xdr:colOff>
      <xdr:row>2</xdr:row>
      <xdr:rowOff>0</xdr:rowOff>
    </xdr:from>
    <xdr:to>
      <xdr:col>10</xdr:col>
      <xdr:colOff>895350</xdr:colOff>
      <xdr:row>28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</xdr:colOff>
      <xdr:row>27</xdr:row>
      <xdr:rowOff>47625</xdr:rowOff>
    </xdr:from>
    <xdr:to>
      <xdr:col>7</xdr:col>
      <xdr:colOff>400049</xdr:colOff>
      <xdr:row>28</xdr:row>
      <xdr:rowOff>95249</xdr:rowOff>
    </xdr:to>
    <xdr:sp macro="" textlink="">
      <xdr:nvSpPr>
        <xdr:cNvPr id="3" name="TextBox 1"/>
        <xdr:cNvSpPr txBox="1"/>
      </xdr:nvSpPr>
      <xdr:spPr>
        <a:xfrm>
          <a:off x="10043969626" y="5324475"/>
          <a:ext cx="948690" cy="238124"/>
        </a:xfrm>
        <a:prstGeom prst="rect">
          <a:avLst/>
        </a:prstGeom>
      </xdr:spPr>
      <xdr:txBody>
        <a:bodyPr wrap="square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050" b="1"/>
            <a:t>الأبنية</a:t>
          </a:r>
          <a:endParaRPr lang="en-US" sz="1050" b="1"/>
        </a:p>
      </xdr:txBody>
    </xdr:sp>
    <xdr:clientData/>
  </xdr:twoCellAnchor>
  <xdr:twoCellAnchor>
    <xdr:from>
      <xdr:col>10</xdr:col>
      <xdr:colOff>981071</xdr:colOff>
      <xdr:row>10</xdr:row>
      <xdr:rowOff>129541</xdr:rowOff>
    </xdr:from>
    <xdr:to>
      <xdr:col>10</xdr:col>
      <xdr:colOff>1323974</xdr:colOff>
      <xdr:row>15</xdr:row>
      <xdr:rowOff>167641</xdr:rowOff>
    </xdr:to>
    <xdr:sp macro="" textlink="">
      <xdr:nvSpPr>
        <xdr:cNvPr id="4" name="TextBox 1"/>
        <xdr:cNvSpPr txBox="1"/>
      </xdr:nvSpPr>
      <xdr:spPr>
        <a:xfrm rot="5400000" flipV="1">
          <a:off x="10040121528" y="2491739"/>
          <a:ext cx="990600" cy="342903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200" b="1"/>
            <a:t>العدد</a:t>
          </a:r>
          <a:endParaRPr lang="en-US" sz="12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3</xdr:row>
      <xdr:rowOff>110216</xdr:rowOff>
    </xdr:from>
    <xdr:to>
      <xdr:col>12</xdr:col>
      <xdr:colOff>666750</xdr:colOff>
      <xdr:row>28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0.93947</cdr:x>
      <cdr:y>0.89388</cdr:y>
    </cdr:from>
    <cdr:to>
      <cdr:x>1</cdr:x>
      <cdr:y>0.95595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83311" y="4252234"/>
          <a:ext cx="514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0.02945</cdr:x>
      <cdr:y>0.87655</cdr:y>
    </cdr:from>
    <cdr:to>
      <cdr:x>0.12548</cdr:x>
      <cdr:y>0.94599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075" y="4328434"/>
          <a:ext cx="7143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r"/>
          <a:r>
            <a:rPr lang="ar-IQ" sz="1000" b="1"/>
            <a:t>المحافظات</a:t>
          </a:r>
          <a:endParaRPr lang="en-GB" sz="105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0.11967</cdr:x>
      <cdr:y>0.04491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0"/>
          <a:ext cx="962024" cy="221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r>
            <a:rPr lang="ar-IQ" sz="1050" b="1"/>
            <a:t>العدد</a:t>
          </a:r>
          <a:endParaRPr lang="en-GB" sz="12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314326</xdr:colOff>
      <xdr:row>3</xdr:row>
      <xdr:rowOff>76198</xdr:rowOff>
    </xdr:from>
    <xdr:to>
      <xdr:col>13</xdr:col>
      <xdr:colOff>123825</xdr:colOff>
      <xdr:row>29</xdr:row>
      <xdr:rowOff>78105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140390</xdr:colOff>
      <xdr:row>14</xdr:row>
      <xdr:rowOff>60960</xdr:rowOff>
    </xdr:from>
    <xdr:to>
      <xdr:col>13</xdr:col>
      <xdr:colOff>480060</xdr:colOff>
      <xdr:row>18</xdr:row>
      <xdr:rowOff>144780</xdr:rowOff>
    </xdr:to>
    <xdr:sp macro="" textlink="">
      <xdr:nvSpPr>
        <xdr:cNvPr id="3" name="TextBox 1"/>
        <xdr:cNvSpPr txBox="1"/>
      </xdr:nvSpPr>
      <xdr:spPr>
        <a:xfrm rot="16200000">
          <a:off x="9979043705" y="3232495"/>
          <a:ext cx="815340" cy="33967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ar-SA" sz="1200" b="1"/>
            <a:t>العدد</a:t>
          </a:r>
          <a:endParaRPr lang="en-US" sz="1100" b="1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0.42331</cdr:x>
      <cdr:y>0.92311</cdr:y>
    </cdr:from>
    <cdr:to>
      <cdr:x>0.52588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86125" y="4573924"/>
          <a:ext cx="796215" cy="380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ar-SA" sz="1200" b="1"/>
            <a:t>الأشهر</a:t>
          </a:r>
          <a:endParaRPr lang="en-US" sz="105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1&#1575;&#1580;&#1575;&#1586;&#1575;&#1578;/2021&#1575;&#1580;&#1575;&#1586;&#1575;&#1578;/&#1580;&#1583;&#1583;&#1575;&#1608;&#16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2021&#1575;&#1580;&#1575;&#1586;&#1575;&#1578;/&#1575;&#1580;&#1575;&#1586;&#1575;&#1578;%202021%20&#1575;&#1604;&#1580;&#1583;&#1610;&#15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4</v>
          </cell>
          <cell r="C4">
            <v>489</v>
          </cell>
          <cell r="D4">
            <v>150250</v>
          </cell>
        </row>
        <row r="5">
          <cell r="B5">
            <v>2</v>
          </cell>
          <cell r="C5">
            <v>3483</v>
          </cell>
          <cell r="D5">
            <v>1471650</v>
          </cell>
        </row>
        <row r="6">
          <cell r="B6">
            <v>0</v>
          </cell>
          <cell r="C6">
            <v>0</v>
          </cell>
          <cell r="D6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1">
          <cell r="B11">
            <v>2</v>
          </cell>
          <cell r="C11">
            <v>5531</v>
          </cell>
          <cell r="D11">
            <v>2482800</v>
          </cell>
        </row>
        <row r="12">
          <cell r="B12">
            <v>5</v>
          </cell>
          <cell r="C12">
            <v>1620</v>
          </cell>
          <cell r="D12">
            <v>619900</v>
          </cell>
        </row>
        <row r="13">
          <cell r="B13">
            <v>2</v>
          </cell>
          <cell r="C13">
            <v>386</v>
          </cell>
          <cell r="D13">
            <v>175800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3</v>
          </cell>
          <cell r="C15">
            <v>510</v>
          </cell>
          <cell r="D15">
            <v>185000</v>
          </cell>
        </row>
        <row r="17">
          <cell r="B17">
            <v>1</v>
          </cell>
          <cell r="C17">
            <v>570</v>
          </cell>
          <cell r="D17">
            <v>228000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رسم جدول2"/>
      <sheetName val="3"/>
      <sheetName val="رسم جدول 3 "/>
      <sheetName val="4"/>
      <sheetName val="رسم جدول4 "/>
      <sheetName val="5"/>
      <sheetName val="رسم جدول5 "/>
      <sheetName val="6"/>
      <sheetName val="7"/>
      <sheetName val="8و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Sheet1"/>
      <sheetName val="Sheet2"/>
    </sheetNames>
    <sheetDataSet>
      <sheetData sheetId="0"/>
      <sheetData sheetId="1"/>
      <sheetData sheetId="2"/>
      <sheetData sheetId="3"/>
      <sheetData sheetId="4">
        <row r="6">
          <cell r="B6" t="str">
            <v>بناء جديد</v>
          </cell>
        </row>
        <row r="8">
          <cell r="A8" t="str">
            <v>نينوى</v>
          </cell>
        </row>
        <row r="9">
          <cell r="A9" t="str">
            <v>كركوك</v>
          </cell>
        </row>
        <row r="10">
          <cell r="A10" t="str">
            <v>ديالى</v>
          </cell>
        </row>
        <row r="11">
          <cell r="A11" t="str">
            <v>الانبار</v>
          </cell>
        </row>
        <row r="12">
          <cell r="A12" t="str">
            <v>بغداد</v>
          </cell>
        </row>
        <row r="13">
          <cell r="A13" t="str">
            <v>بابل</v>
          </cell>
        </row>
        <row r="14">
          <cell r="A14" t="str">
            <v>كربلاء</v>
          </cell>
        </row>
        <row r="15">
          <cell r="A15" t="str">
            <v>واسط</v>
          </cell>
        </row>
        <row r="16">
          <cell r="A16" t="str">
            <v>صلاح الدين</v>
          </cell>
        </row>
        <row r="17">
          <cell r="A17" t="str">
            <v>النجف</v>
          </cell>
        </row>
        <row r="18">
          <cell r="A18" t="str">
            <v>الديوانية</v>
          </cell>
        </row>
        <row r="19">
          <cell r="A19" t="str">
            <v xml:space="preserve">المثنى </v>
          </cell>
        </row>
        <row r="20">
          <cell r="A20" t="str">
            <v>ذي قار</v>
          </cell>
        </row>
        <row r="21">
          <cell r="A21" t="str">
            <v xml:space="preserve">ميسان </v>
          </cell>
        </row>
        <row r="22">
          <cell r="A22" t="str">
            <v>البصرة</v>
          </cell>
        </row>
      </sheetData>
      <sheetData sheetId="5"/>
      <sheetData sheetId="6">
        <row r="7">
          <cell r="B7">
            <v>1411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رسم الكلفة"/>
      <sheetName val="3"/>
      <sheetName val="رسم المؤشرات"/>
      <sheetName val="4"/>
      <sheetName val="5"/>
      <sheetName val="6"/>
      <sheetName val="7"/>
      <sheetName val="8و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كانون الثاني</v>
          </cell>
        </row>
        <row r="7">
          <cell r="A7" t="str">
            <v>شباط</v>
          </cell>
        </row>
        <row r="8">
          <cell r="A8" t="str">
            <v>اذار</v>
          </cell>
        </row>
        <row r="9">
          <cell r="A9" t="str">
            <v>نيسان</v>
          </cell>
        </row>
        <row r="10">
          <cell r="A10" t="str">
            <v>ايار</v>
          </cell>
        </row>
        <row r="11">
          <cell r="A11" t="str">
            <v>حزيران</v>
          </cell>
        </row>
        <row r="12">
          <cell r="A12" t="str">
            <v>تموز</v>
          </cell>
        </row>
        <row r="13">
          <cell r="A13" t="str">
            <v>اب</v>
          </cell>
        </row>
        <row r="14">
          <cell r="A14" t="str">
            <v>ايلول</v>
          </cell>
        </row>
        <row r="15">
          <cell r="A15" t="str">
            <v>تشرين الاول</v>
          </cell>
        </row>
        <row r="16">
          <cell r="A16" t="str">
            <v>تشرين الثاني</v>
          </cell>
        </row>
        <row r="17">
          <cell r="A17" t="str">
            <v>كانون الاول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cap="rnd" cmpd="dbl">
          <a:solidFill>
            <a:schemeClr val="tx1">
              <a:alpha val="59000"/>
            </a:schemeClr>
          </a:solidFill>
        </a:ln>
        <a:effectLst>
          <a:innerShdw blurRad="1270000" dist="2540000" dir="21540000">
            <a:prstClr val="black">
              <a:alpha val="0"/>
            </a:prstClr>
          </a:innerShdw>
        </a:effectLst>
      </a:spPr>
      <a:bodyPr vertOverflow="clip" wrap="square" rtlCol="0" anchor="ctr"/>
      <a:lstStyle>
        <a:defPPr algn="ctr">
          <a:defRPr sz="2000" b="1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"/>
  <sheetViews>
    <sheetView rightToLeft="1" zoomScaleNormal="100" workbookViewId="0">
      <selection sqref="A1:F1"/>
    </sheetView>
  </sheetViews>
  <sheetFormatPr defaultRowHeight="15" x14ac:dyDescent="0.25"/>
  <cols>
    <col min="6" max="6" width="9.28515625" customWidth="1"/>
    <col min="10" max="10" width="12.85546875" customWidth="1"/>
    <col min="11" max="11" width="1.140625" hidden="1" customWidth="1"/>
    <col min="12" max="39" width="0" hidden="1" customWidth="1"/>
    <col min="40" max="40" width="3.42578125" hidden="1" customWidth="1"/>
    <col min="41" max="48" width="0" hidden="1" customWidth="1"/>
    <col min="49" max="49" width="0.42578125" hidden="1" customWidth="1"/>
    <col min="50" max="71" width="0" hidden="1" customWidth="1"/>
    <col min="72" max="72" width="7.28515625" hidden="1" customWidth="1"/>
    <col min="73" max="87" width="0" hidden="1" customWidth="1"/>
  </cols>
  <sheetData>
    <row r="1" spans="1:20" ht="18" x14ac:dyDescent="0.2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20" ht="18.75" customHeight="1" x14ac:dyDescent="0.25">
      <c r="A2" s="56" t="s">
        <v>109</v>
      </c>
      <c r="K2" s="57"/>
      <c r="L2" s="57"/>
      <c r="M2" s="57"/>
    </row>
    <row r="3" spans="1:20" ht="18" x14ac:dyDescent="0.25">
      <c r="B3" t="s">
        <v>126</v>
      </c>
      <c r="M3" s="57"/>
      <c r="N3" s="57"/>
      <c r="O3" s="57"/>
      <c r="P3" s="57"/>
      <c r="S3" s="156" t="s">
        <v>125</v>
      </c>
      <c r="T3" s="156"/>
    </row>
  </sheetData>
  <printOptions horizontalCentered="1" verticalCentered="1"/>
  <pageMargins left="0.5" right="0.93" top="0.57999999999999996" bottom="0.68" header="0.3" footer="0.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4.85546875" customWidth="1"/>
    <col min="2" max="2" width="12.42578125" customWidth="1"/>
    <col min="3" max="3" width="12.7109375" customWidth="1"/>
    <col min="4" max="4" width="17.7109375" customWidth="1"/>
    <col min="5" max="5" width="17" customWidth="1"/>
    <col min="6" max="6" width="13.42578125" customWidth="1"/>
    <col min="7" max="7" width="11.5703125" customWidth="1"/>
    <col min="8" max="8" width="14.28515625" customWidth="1"/>
    <col min="9" max="9" width="12.7109375" customWidth="1"/>
    <col min="10" max="88" width="20.7109375" customWidth="1"/>
  </cols>
  <sheetData>
    <row r="1" spans="1:13" s="1" customFormat="1" ht="31.5" customHeight="1" x14ac:dyDescent="0.25">
      <c r="A1" s="443"/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327"/>
    </row>
    <row r="2" spans="1:13" s="1" customFormat="1" ht="46.9" customHeight="1" x14ac:dyDescent="0.25">
      <c r="A2" s="446" t="s">
        <v>136</v>
      </c>
      <c r="B2" s="446"/>
      <c r="C2" s="446"/>
      <c r="D2" s="446"/>
      <c r="E2" s="446"/>
      <c r="F2" s="446"/>
      <c r="G2" s="446"/>
      <c r="H2" s="446"/>
      <c r="I2" s="446"/>
      <c r="J2" s="447"/>
      <c r="K2" s="230">
        <v>2023</v>
      </c>
      <c r="L2" s="157"/>
    </row>
    <row r="3" spans="1:13" ht="30" customHeight="1" thickBot="1" x14ac:dyDescent="0.4">
      <c r="A3" s="213" t="s">
        <v>135</v>
      </c>
      <c r="B3" s="212">
        <v>6</v>
      </c>
      <c r="C3" s="163"/>
      <c r="D3" s="163"/>
      <c r="E3" s="163"/>
      <c r="F3" s="163"/>
      <c r="G3" s="163"/>
      <c r="H3" s="163"/>
      <c r="I3" s="163"/>
      <c r="J3" s="163"/>
      <c r="K3" s="444" t="s">
        <v>115</v>
      </c>
      <c r="L3" s="444"/>
      <c r="M3" s="1"/>
    </row>
    <row r="4" spans="1:13" s="90" customFormat="1" ht="105.75" customHeight="1" thickTop="1" thickBot="1" x14ac:dyDescent="0.3">
      <c r="A4" s="214" t="s">
        <v>152</v>
      </c>
      <c r="B4" s="214" t="s">
        <v>5</v>
      </c>
      <c r="C4" s="379" t="s">
        <v>114</v>
      </c>
      <c r="D4" s="379" t="s">
        <v>63</v>
      </c>
      <c r="E4" s="379" t="s">
        <v>64</v>
      </c>
      <c r="F4" s="379" t="s">
        <v>65</v>
      </c>
      <c r="G4" s="379" t="s">
        <v>66</v>
      </c>
      <c r="H4" s="379" t="s">
        <v>67</v>
      </c>
      <c r="I4" s="379" t="s">
        <v>72</v>
      </c>
      <c r="J4" s="379" t="s">
        <v>15</v>
      </c>
      <c r="K4" s="379" t="s">
        <v>113</v>
      </c>
      <c r="L4" s="379" t="s">
        <v>112</v>
      </c>
    </row>
    <row r="5" spans="1:13" ht="30" customHeight="1" x14ac:dyDescent="0.25">
      <c r="A5" s="215" t="s">
        <v>32</v>
      </c>
      <c r="B5" s="216">
        <v>498</v>
      </c>
      <c r="C5" s="217">
        <f>B5/B20*100</f>
        <v>1.9141330668409118</v>
      </c>
      <c r="D5" s="216">
        <v>137280</v>
      </c>
      <c r="E5" s="216">
        <v>125336</v>
      </c>
      <c r="F5" s="216">
        <v>849</v>
      </c>
      <c r="G5" s="216">
        <v>12</v>
      </c>
      <c r="H5" s="216">
        <v>4872</v>
      </c>
      <c r="I5" s="218">
        <v>0</v>
      </c>
      <c r="J5" s="216">
        <v>41987630</v>
      </c>
      <c r="K5" s="217">
        <f>J5/J20*100</f>
        <v>1.855781381715941</v>
      </c>
      <c r="L5" s="216">
        <f>J5/B5</f>
        <v>84312.510040160647</v>
      </c>
      <c r="M5" s="1"/>
    </row>
    <row r="6" spans="1:13" s="1" customFormat="1" ht="30" customHeight="1" x14ac:dyDescent="0.25">
      <c r="A6" s="219" t="s">
        <v>33</v>
      </c>
      <c r="B6" s="220">
        <v>965</v>
      </c>
      <c r="C6" s="221">
        <f>B6/B20*100</f>
        <v>3.7091132720913254</v>
      </c>
      <c r="D6" s="220">
        <v>260335</v>
      </c>
      <c r="E6" s="220">
        <v>281879</v>
      </c>
      <c r="F6" s="220">
        <v>1769</v>
      </c>
      <c r="G6" s="220">
        <v>0</v>
      </c>
      <c r="H6" s="220">
        <v>8971</v>
      </c>
      <c r="I6" s="222">
        <v>0</v>
      </c>
      <c r="J6" s="220">
        <v>115551700</v>
      </c>
      <c r="K6" s="221">
        <f>J6/J20*100</f>
        <v>5.1071873665083238</v>
      </c>
      <c r="L6" s="220">
        <f t="shared" ref="L6:L20" si="0">J6/B6</f>
        <v>119742.69430051814</v>
      </c>
    </row>
    <row r="7" spans="1:13" ht="30" customHeight="1" x14ac:dyDescent="0.25">
      <c r="A7" s="223" t="s">
        <v>34</v>
      </c>
      <c r="B7" s="220">
        <v>1311</v>
      </c>
      <c r="C7" s="221">
        <f>B7/B20*100</f>
        <v>5.0390129530691468</v>
      </c>
      <c r="D7" s="220">
        <v>349749</v>
      </c>
      <c r="E7" s="220">
        <v>288573</v>
      </c>
      <c r="F7" s="220">
        <v>2063</v>
      </c>
      <c r="G7" s="220">
        <v>0</v>
      </c>
      <c r="H7" s="220">
        <v>9163</v>
      </c>
      <c r="I7" s="222">
        <v>1</v>
      </c>
      <c r="J7" s="220">
        <v>86744300</v>
      </c>
      <c r="K7" s="221">
        <f>J7/J20*100</f>
        <v>3.8339495920579969</v>
      </c>
      <c r="L7" s="220">
        <f t="shared" si="0"/>
        <v>66166.514111365366</v>
      </c>
      <c r="M7" s="1"/>
    </row>
    <row r="8" spans="1:13" s="1" customFormat="1" ht="30" customHeight="1" x14ac:dyDescent="0.25">
      <c r="A8" s="223" t="s">
        <v>35</v>
      </c>
      <c r="B8" s="220">
        <v>889</v>
      </c>
      <c r="C8" s="221">
        <f>B8/B20*100</f>
        <v>3.4169965791597803</v>
      </c>
      <c r="D8" s="220">
        <v>256911</v>
      </c>
      <c r="E8" s="220">
        <v>205663</v>
      </c>
      <c r="F8" s="220">
        <v>1227</v>
      </c>
      <c r="G8" s="220">
        <v>5</v>
      </c>
      <c r="H8" s="220">
        <v>4871</v>
      </c>
      <c r="I8" s="222">
        <v>3</v>
      </c>
      <c r="J8" s="220">
        <v>74614538</v>
      </c>
      <c r="K8" s="221">
        <f>J8/J20*100</f>
        <v>3.2978348724549722</v>
      </c>
      <c r="L8" s="220">
        <f t="shared" si="0"/>
        <v>83930.863892013498</v>
      </c>
    </row>
    <row r="9" spans="1:13" ht="30" customHeight="1" x14ac:dyDescent="0.25">
      <c r="A9" s="223" t="s">
        <v>36</v>
      </c>
      <c r="B9" s="220">
        <v>5380</v>
      </c>
      <c r="C9" s="221">
        <f>B9/B20*100</f>
        <v>20.678786946996194</v>
      </c>
      <c r="D9" s="220">
        <v>1494475</v>
      </c>
      <c r="E9" s="220">
        <v>1746110</v>
      </c>
      <c r="F9" s="220">
        <v>10463</v>
      </c>
      <c r="G9" s="220">
        <v>9</v>
      </c>
      <c r="H9" s="220">
        <v>50415</v>
      </c>
      <c r="I9" s="222">
        <v>6</v>
      </c>
      <c r="J9" s="220">
        <v>698713500</v>
      </c>
      <c r="K9" s="221">
        <f>J9/J20*100</f>
        <v>30.881940810986023</v>
      </c>
      <c r="L9" s="220">
        <f t="shared" si="0"/>
        <v>129872.39776951673</v>
      </c>
      <c r="M9" s="1"/>
    </row>
    <row r="10" spans="1:13" s="1" customFormat="1" ht="30" customHeight="1" x14ac:dyDescent="0.25">
      <c r="A10" s="223" t="s">
        <v>37</v>
      </c>
      <c r="B10" s="220">
        <v>1984</v>
      </c>
      <c r="C10" s="221">
        <f>B10/B20*100</f>
        <v>7.6257831417919055</v>
      </c>
      <c r="D10" s="220">
        <v>515791</v>
      </c>
      <c r="E10" s="220">
        <v>412525</v>
      </c>
      <c r="F10" s="220">
        <v>2928</v>
      </c>
      <c r="G10" s="220">
        <v>0</v>
      </c>
      <c r="H10" s="220">
        <v>13439</v>
      </c>
      <c r="I10" s="222">
        <v>2</v>
      </c>
      <c r="J10" s="220">
        <v>160756615</v>
      </c>
      <c r="K10" s="221">
        <f>J10/J20*100</f>
        <v>7.1051672386528502</v>
      </c>
      <c r="L10" s="220">
        <f t="shared" si="0"/>
        <v>81026.519657258061</v>
      </c>
    </row>
    <row r="11" spans="1:13" ht="30" customHeight="1" x14ac:dyDescent="0.25">
      <c r="A11" s="223" t="s">
        <v>38</v>
      </c>
      <c r="B11" s="220">
        <v>1881</v>
      </c>
      <c r="C11" s="221">
        <f>B11/B20*100</f>
        <v>7.229888150055733</v>
      </c>
      <c r="D11" s="220">
        <v>436394</v>
      </c>
      <c r="E11" s="220">
        <v>427983</v>
      </c>
      <c r="F11" s="220">
        <v>2982</v>
      </c>
      <c r="G11" s="220">
        <v>0</v>
      </c>
      <c r="H11" s="220">
        <v>13131</v>
      </c>
      <c r="I11" s="222">
        <v>4</v>
      </c>
      <c r="J11" s="220">
        <v>144365100</v>
      </c>
      <c r="K11" s="221">
        <f>J11/J20*100</f>
        <v>6.3806903306893012</v>
      </c>
      <c r="L11" s="220">
        <f t="shared" si="0"/>
        <v>76749.122807017542</v>
      </c>
      <c r="M11" s="1"/>
    </row>
    <row r="12" spans="1:13" s="1" customFormat="1" ht="30" customHeight="1" x14ac:dyDescent="0.25">
      <c r="A12" s="223" t="s">
        <v>39</v>
      </c>
      <c r="B12" s="220">
        <v>1878</v>
      </c>
      <c r="C12" s="221">
        <f>B12/B20*100</f>
        <v>7.2183572279663295</v>
      </c>
      <c r="D12" s="220">
        <v>466222</v>
      </c>
      <c r="E12" s="220">
        <v>423992</v>
      </c>
      <c r="F12" s="220">
        <v>2503</v>
      </c>
      <c r="G12" s="220">
        <v>0</v>
      </c>
      <c r="H12" s="220">
        <v>12250</v>
      </c>
      <c r="I12" s="222">
        <v>5</v>
      </c>
      <c r="J12" s="220">
        <v>144020650</v>
      </c>
      <c r="K12" s="221">
        <f>J12/J20*100</f>
        <v>6.3654662302356186</v>
      </c>
      <c r="L12" s="220">
        <f t="shared" si="0"/>
        <v>76688.312034078801</v>
      </c>
    </row>
    <row r="13" spans="1:13" ht="30" customHeight="1" x14ac:dyDescent="0.25">
      <c r="A13" s="223" t="s">
        <v>40</v>
      </c>
      <c r="B13" s="220">
        <v>278</v>
      </c>
      <c r="C13" s="221">
        <f>B13/B20*100</f>
        <v>1.068532113618019</v>
      </c>
      <c r="D13" s="220">
        <v>81102</v>
      </c>
      <c r="E13" s="220">
        <v>58241</v>
      </c>
      <c r="F13" s="220">
        <v>433</v>
      </c>
      <c r="G13" s="220">
        <v>0</v>
      </c>
      <c r="H13" s="220">
        <v>1417</v>
      </c>
      <c r="I13" s="222">
        <v>0</v>
      </c>
      <c r="J13" s="220">
        <v>17942140</v>
      </c>
      <c r="K13" s="221">
        <f>J13/J20*100</f>
        <v>0.79301187897818592</v>
      </c>
      <c r="L13" s="220">
        <f t="shared" si="0"/>
        <v>64540.07194244604</v>
      </c>
      <c r="M13" s="1"/>
    </row>
    <row r="14" spans="1:13" s="1" customFormat="1" ht="30" customHeight="1" x14ac:dyDescent="0.25">
      <c r="A14" s="223" t="s">
        <v>41</v>
      </c>
      <c r="B14" s="220">
        <v>1837</v>
      </c>
      <c r="C14" s="221">
        <f>B14/B20*100</f>
        <v>7.0607679594111543</v>
      </c>
      <c r="D14" s="220">
        <v>435259</v>
      </c>
      <c r="E14" s="220">
        <v>342499</v>
      </c>
      <c r="F14" s="220">
        <v>2581</v>
      </c>
      <c r="G14" s="220">
        <v>0</v>
      </c>
      <c r="H14" s="220">
        <v>11586</v>
      </c>
      <c r="I14" s="222">
        <v>0</v>
      </c>
      <c r="J14" s="220">
        <v>156891264</v>
      </c>
      <c r="K14" s="221">
        <f>J14/J20*100</f>
        <v>6.9343253402271205</v>
      </c>
      <c r="L14" s="220">
        <f t="shared" si="0"/>
        <v>85406.240609689718</v>
      </c>
    </row>
    <row r="15" spans="1:13" ht="30" customHeight="1" x14ac:dyDescent="0.25">
      <c r="A15" s="223" t="s">
        <v>69</v>
      </c>
      <c r="B15" s="220">
        <v>1874</v>
      </c>
      <c r="C15" s="221">
        <f>B15/B20*100</f>
        <v>7.2029826651804587</v>
      </c>
      <c r="D15" s="220">
        <v>480851</v>
      </c>
      <c r="E15" s="220">
        <v>336591</v>
      </c>
      <c r="F15" s="220">
        <v>2011</v>
      </c>
      <c r="G15" s="220">
        <v>0</v>
      </c>
      <c r="H15" s="220">
        <v>10948</v>
      </c>
      <c r="I15" s="222">
        <v>0</v>
      </c>
      <c r="J15" s="220">
        <v>108525200</v>
      </c>
      <c r="K15" s="221">
        <f>J15/'6'!J20*100</f>
        <v>4.7966280927739628</v>
      </c>
      <c r="L15" s="220">
        <f t="shared" si="0"/>
        <v>57910.992529348987</v>
      </c>
      <c r="M15" s="1"/>
    </row>
    <row r="16" spans="1:13" s="1" customFormat="1" ht="30" customHeight="1" x14ac:dyDescent="0.25">
      <c r="A16" s="223" t="s">
        <v>70</v>
      </c>
      <c r="B16" s="220">
        <v>1343</v>
      </c>
      <c r="C16" s="221">
        <f>B16/B20*100</f>
        <v>5.1620094553561131</v>
      </c>
      <c r="D16" s="220">
        <v>328424</v>
      </c>
      <c r="E16" s="220">
        <v>259160</v>
      </c>
      <c r="F16" s="220">
        <v>1413</v>
      </c>
      <c r="G16" s="220">
        <v>0</v>
      </c>
      <c r="H16" s="220">
        <v>8591</v>
      </c>
      <c r="I16" s="222">
        <v>0</v>
      </c>
      <c r="J16" s="220">
        <v>89260668</v>
      </c>
      <c r="K16" s="221">
        <f>J16/J20*100</f>
        <v>3.945168750747015</v>
      </c>
      <c r="L16" s="220">
        <f t="shared" si="0"/>
        <v>66463.63961280715</v>
      </c>
    </row>
    <row r="17" spans="1:13" ht="30" customHeight="1" x14ac:dyDescent="0.25">
      <c r="A17" s="223" t="s">
        <v>43</v>
      </c>
      <c r="B17" s="220">
        <v>2371</v>
      </c>
      <c r="C17" s="221">
        <f>B17/B20*100</f>
        <v>9.1132720913249035</v>
      </c>
      <c r="D17" s="220">
        <v>568568</v>
      </c>
      <c r="E17" s="220">
        <v>424092</v>
      </c>
      <c r="F17" s="220">
        <v>2749</v>
      </c>
      <c r="G17" s="220">
        <v>0</v>
      </c>
      <c r="H17" s="220">
        <v>13502</v>
      </c>
      <c r="I17" s="222">
        <v>0</v>
      </c>
      <c r="J17" s="220">
        <v>107068816</v>
      </c>
      <c r="K17" s="221">
        <f>J17/J20*100</f>
        <v>4.732258412660344</v>
      </c>
      <c r="L17" s="220">
        <f t="shared" si="0"/>
        <v>45157.661746098689</v>
      </c>
      <c r="M17" s="1"/>
    </row>
    <row r="18" spans="1:13" ht="30" customHeight="1" x14ac:dyDescent="0.25">
      <c r="A18" s="223" t="s">
        <v>71</v>
      </c>
      <c r="B18" s="220">
        <v>1497</v>
      </c>
      <c r="C18" s="221">
        <f>B18/B20*100</f>
        <v>5.7539301226121378</v>
      </c>
      <c r="D18" s="220">
        <v>357834</v>
      </c>
      <c r="E18" s="220">
        <v>251172</v>
      </c>
      <c r="F18" s="220">
        <v>1535</v>
      </c>
      <c r="G18" s="220">
        <v>0</v>
      </c>
      <c r="H18" s="220">
        <v>6640</v>
      </c>
      <c r="I18" s="222">
        <v>0</v>
      </c>
      <c r="J18" s="220">
        <v>100354180</v>
      </c>
      <c r="K18" s="221">
        <f>J18/J20*100</f>
        <v>4.43548299395251</v>
      </c>
      <c r="L18" s="220">
        <f t="shared" si="0"/>
        <v>67036.860387441557</v>
      </c>
      <c r="M18" s="1"/>
    </row>
    <row r="19" spans="1:13" ht="30" customHeight="1" x14ac:dyDescent="0.25">
      <c r="A19" s="224" t="s">
        <v>45</v>
      </c>
      <c r="B19" s="225">
        <v>2031</v>
      </c>
      <c r="C19" s="221">
        <f>B19/B20*100</f>
        <v>7.8064342545258878</v>
      </c>
      <c r="D19" s="225">
        <v>495638</v>
      </c>
      <c r="E19" s="225">
        <v>547494</v>
      </c>
      <c r="F19" s="225">
        <v>3610</v>
      </c>
      <c r="G19" s="220">
        <v>0</v>
      </c>
      <c r="H19" s="225">
        <v>12274</v>
      </c>
      <c r="I19" s="226">
        <v>0</v>
      </c>
      <c r="J19" s="225">
        <v>215734750</v>
      </c>
      <c r="K19" s="221">
        <f>J19/J20*100</f>
        <v>9.5351067073598355</v>
      </c>
      <c r="L19" s="225">
        <f t="shared" si="0"/>
        <v>106220.95027080255</v>
      </c>
      <c r="M19" s="1"/>
    </row>
    <row r="20" spans="1:13" ht="30" customHeight="1" thickBot="1" x14ac:dyDescent="0.3">
      <c r="A20" s="227" t="s">
        <v>3</v>
      </c>
      <c r="B20" s="228">
        <f t="shared" ref="B20:J20" si="1">SUM(B5:B19)</f>
        <v>26017</v>
      </c>
      <c r="C20" s="228">
        <f t="shared" si="1"/>
        <v>99.999999999999986</v>
      </c>
      <c r="D20" s="228">
        <f t="shared" si="1"/>
        <v>6664833</v>
      </c>
      <c r="E20" s="228">
        <f t="shared" si="1"/>
        <v>6131310</v>
      </c>
      <c r="F20" s="228">
        <f t="shared" si="1"/>
        <v>39116</v>
      </c>
      <c r="G20" s="228">
        <f t="shared" si="1"/>
        <v>26</v>
      </c>
      <c r="H20" s="228">
        <f t="shared" si="1"/>
        <v>182070</v>
      </c>
      <c r="I20" s="229">
        <f t="shared" si="1"/>
        <v>21</v>
      </c>
      <c r="J20" s="228">
        <f t="shared" si="1"/>
        <v>2262531051</v>
      </c>
      <c r="K20" s="228">
        <f>J20/J20*100</f>
        <v>100</v>
      </c>
      <c r="L20" s="228">
        <f t="shared" si="0"/>
        <v>86963.564246454247</v>
      </c>
      <c r="M20" s="1"/>
    </row>
    <row r="21" spans="1:13" ht="30.75" customHeight="1" thickTop="1" x14ac:dyDescent="0.25">
      <c r="A21" s="445" t="s">
        <v>111</v>
      </c>
      <c r="B21" s="445"/>
      <c r="C21" s="445"/>
      <c r="D21" s="445"/>
      <c r="E21" s="445"/>
      <c r="F21" s="445"/>
      <c r="G21" s="445"/>
      <c r="H21" s="445"/>
      <c r="I21" s="445"/>
      <c r="J21" s="445"/>
      <c r="K21" s="5"/>
    </row>
  </sheetData>
  <mergeCells count="4">
    <mergeCell ref="A1:L1"/>
    <mergeCell ref="K3:L3"/>
    <mergeCell ref="A21:J21"/>
    <mergeCell ref="A2:J2"/>
  </mergeCells>
  <printOptions horizontalCentered="1" verticalCentered="1"/>
  <pageMargins left="0.5" right="1.3" top="0.2" bottom="0.89" header="0.36" footer="0.5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rightToLeft="1" tabSelected="1" topLeftCell="A7" zoomScale="148" zoomScaleNormal="148" workbookViewId="0">
      <selection sqref="A1:F1"/>
    </sheetView>
  </sheetViews>
  <sheetFormatPr defaultRowHeight="15" x14ac:dyDescent="0.25"/>
  <cols>
    <col min="1" max="1" width="12.140625" customWidth="1"/>
    <col min="2" max="2" width="10.42578125" customWidth="1"/>
    <col min="3" max="3" width="14.85546875" customWidth="1"/>
    <col min="4" max="4" width="12.28515625" customWidth="1"/>
    <col min="5" max="5" width="11.42578125" customWidth="1"/>
    <col min="6" max="6" width="14.7109375" customWidth="1"/>
    <col min="7" max="7" width="12.7109375" customWidth="1"/>
    <col min="8" max="8" width="15.140625" customWidth="1"/>
  </cols>
  <sheetData>
    <row r="1" spans="1:8" ht="30.75" customHeight="1" x14ac:dyDescent="0.25">
      <c r="A1" s="449" t="s">
        <v>153</v>
      </c>
      <c r="B1" s="449"/>
      <c r="C1" s="449"/>
      <c r="D1" s="449"/>
      <c r="E1" s="449"/>
      <c r="F1" s="449"/>
      <c r="G1" s="449"/>
      <c r="H1" s="231">
        <v>2023</v>
      </c>
    </row>
    <row r="2" spans="1:8" s="1" customFormat="1" ht="19.899999999999999" customHeight="1" x14ac:dyDescent="0.25">
      <c r="A2" s="232" t="s">
        <v>137</v>
      </c>
      <c r="B2" s="240">
        <v>7</v>
      </c>
      <c r="C2" s="113"/>
      <c r="D2" s="113"/>
      <c r="E2" s="113"/>
      <c r="F2" s="113"/>
      <c r="G2" s="448" t="s">
        <v>73</v>
      </c>
      <c r="H2" s="448"/>
    </row>
    <row r="3" spans="1:8" s="234" customFormat="1" ht="46.5" customHeight="1" x14ac:dyDescent="0.25">
      <c r="A3" s="233" t="s">
        <v>152</v>
      </c>
      <c r="B3" s="233" t="s">
        <v>5</v>
      </c>
      <c r="C3" s="233" t="s">
        <v>64</v>
      </c>
      <c r="D3" s="233" t="s">
        <v>65</v>
      </c>
      <c r="E3" s="233" t="s">
        <v>66</v>
      </c>
      <c r="F3" s="233" t="s">
        <v>67</v>
      </c>
      <c r="G3" s="233" t="s">
        <v>72</v>
      </c>
      <c r="H3" s="233" t="s">
        <v>6</v>
      </c>
    </row>
    <row r="4" spans="1:8" s="14" customFormat="1" ht="21.95" customHeight="1" x14ac:dyDescent="0.25">
      <c r="A4" s="235" t="s">
        <v>32</v>
      </c>
      <c r="B4" s="34">
        <v>105</v>
      </c>
      <c r="C4" s="34">
        <v>16769</v>
      </c>
      <c r="D4" s="34">
        <v>140</v>
      </c>
      <c r="E4" s="34">
        <v>0</v>
      </c>
      <c r="F4" s="34">
        <v>660</v>
      </c>
      <c r="G4" s="34">
        <v>0</v>
      </c>
      <c r="H4" s="34">
        <v>5666650</v>
      </c>
    </row>
    <row r="5" spans="1:8" s="9" customFormat="1" ht="21.95" customHeight="1" x14ac:dyDescent="0.25">
      <c r="A5" s="236" t="s">
        <v>33</v>
      </c>
      <c r="B5" s="35">
        <v>245</v>
      </c>
      <c r="C5" s="35">
        <v>47408</v>
      </c>
      <c r="D5" s="35">
        <v>442</v>
      </c>
      <c r="E5" s="35">
        <v>0</v>
      </c>
      <c r="F5" s="35">
        <v>1603</v>
      </c>
      <c r="G5" s="35">
        <v>0</v>
      </c>
      <c r="H5" s="35">
        <v>19097550</v>
      </c>
    </row>
    <row r="6" spans="1:8" s="14" customFormat="1" ht="21.95" customHeight="1" x14ac:dyDescent="0.25">
      <c r="A6" s="236" t="s">
        <v>34</v>
      </c>
      <c r="B6" s="35">
        <v>382</v>
      </c>
      <c r="C6" s="35">
        <v>66283</v>
      </c>
      <c r="D6" s="35">
        <v>644</v>
      </c>
      <c r="E6" s="35">
        <v>0</v>
      </c>
      <c r="F6" s="35">
        <v>2008</v>
      </c>
      <c r="G6" s="35">
        <v>0</v>
      </c>
      <c r="H6" s="35">
        <v>19907800</v>
      </c>
    </row>
    <row r="7" spans="1:8" s="9" customFormat="1" ht="21.95" customHeight="1" x14ac:dyDescent="0.25">
      <c r="A7" s="236" t="s">
        <v>35</v>
      </c>
      <c r="B7" s="35">
        <v>19</v>
      </c>
      <c r="C7" s="35">
        <v>3739</v>
      </c>
      <c r="D7" s="35">
        <v>23</v>
      </c>
      <c r="E7" s="35">
        <v>0</v>
      </c>
      <c r="F7" s="35">
        <v>83</v>
      </c>
      <c r="G7" s="35">
        <v>0</v>
      </c>
      <c r="H7" s="35">
        <v>1309050</v>
      </c>
    </row>
    <row r="8" spans="1:8" s="14" customFormat="1" ht="21.95" customHeight="1" x14ac:dyDescent="0.25">
      <c r="A8" s="236" t="s">
        <v>36</v>
      </c>
      <c r="B8" s="35">
        <v>844</v>
      </c>
      <c r="C8" s="35">
        <v>159615</v>
      </c>
      <c r="D8" s="35">
        <v>1537</v>
      </c>
      <c r="E8" s="35">
        <v>0</v>
      </c>
      <c r="F8" s="35">
        <v>4851</v>
      </c>
      <c r="G8" s="35">
        <v>0</v>
      </c>
      <c r="H8" s="35">
        <v>63920000</v>
      </c>
    </row>
    <row r="9" spans="1:8" s="9" customFormat="1" ht="21.95" customHeight="1" x14ac:dyDescent="0.25">
      <c r="A9" s="236" t="s">
        <v>37</v>
      </c>
      <c r="B9" s="35">
        <v>400</v>
      </c>
      <c r="C9" s="35">
        <v>60553</v>
      </c>
      <c r="D9" s="35">
        <v>635</v>
      </c>
      <c r="E9" s="35">
        <v>0</v>
      </c>
      <c r="F9" s="35">
        <v>2189</v>
      </c>
      <c r="G9" s="35">
        <v>0</v>
      </c>
      <c r="H9" s="35">
        <v>22678020</v>
      </c>
    </row>
    <row r="10" spans="1:8" s="14" customFormat="1" ht="21.95" customHeight="1" x14ac:dyDescent="0.25">
      <c r="A10" s="236" t="s">
        <v>38</v>
      </c>
      <c r="B10" s="35">
        <v>793</v>
      </c>
      <c r="C10" s="35">
        <v>127104</v>
      </c>
      <c r="D10" s="35">
        <v>1245</v>
      </c>
      <c r="E10" s="35">
        <v>0</v>
      </c>
      <c r="F10" s="35">
        <v>4434</v>
      </c>
      <c r="G10" s="35">
        <v>0</v>
      </c>
      <c r="H10" s="35">
        <v>42656650</v>
      </c>
    </row>
    <row r="11" spans="1:8" s="9" customFormat="1" ht="21.95" customHeight="1" x14ac:dyDescent="0.25">
      <c r="A11" s="236" t="s">
        <v>39</v>
      </c>
      <c r="B11" s="35">
        <v>454</v>
      </c>
      <c r="C11" s="35">
        <v>78028</v>
      </c>
      <c r="D11" s="35">
        <v>598</v>
      </c>
      <c r="E11" s="35">
        <v>0</v>
      </c>
      <c r="F11" s="35">
        <v>2446</v>
      </c>
      <c r="G11" s="35">
        <v>0</v>
      </c>
      <c r="H11" s="35">
        <v>26718150</v>
      </c>
    </row>
    <row r="12" spans="1:8" s="14" customFormat="1" ht="21.95" customHeight="1" x14ac:dyDescent="0.25">
      <c r="A12" s="236" t="s">
        <v>40</v>
      </c>
      <c r="B12" s="35">
        <v>71</v>
      </c>
      <c r="C12" s="35">
        <v>10798</v>
      </c>
      <c r="D12" s="35">
        <v>119</v>
      </c>
      <c r="E12" s="35">
        <v>0</v>
      </c>
      <c r="F12" s="35">
        <v>277</v>
      </c>
      <c r="G12" s="35">
        <v>0</v>
      </c>
      <c r="H12" s="35">
        <v>3404500</v>
      </c>
    </row>
    <row r="13" spans="1:8" s="9" customFormat="1" ht="21.95" customHeight="1" x14ac:dyDescent="0.25">
      <c r="A13" s="236" t="s">
        <v>41</v>
      </c>
      <c r="B13" s="35">
        <v>832</v>
      </c>
      <c r="C13" s="35">
        <v>126588</v>
      </c>
      <c r="D13" s="35">
        <v>1254</v>
      </c>
      <c r="E13" s="35">
        <v>0</v>
      </c>
      <c r="F13" s="35">
        <v>4960</v>
      </c>
      <c r="G13" s="35">
        <v>0</v>
      </c>
      <c r="H13" s="35">
        <v>58901278</v>
      </c>
    </row>
    <row r="14" spans="1:8" s="14" customFormat="1" ht="21.95" customHeight="1" x14ac:dyDescent="0.25">
      <c r="A14" s="236" t="s">
        <v>69</v>
      </c>
      <c r="B14" s="35">
        <v>807</v>
      </c>
      <c r="C14" s="35">
        <v>99401</v>
      </c>
      <c r="D14" s="35">
        <v>969</v>
      </c>
      <c r="E14" s="35">
        <v>0</v>
      </c>
      <c r="F14" s="35">
        <v>3833</v>
      </c>
      <c r="G14" s="35">
        <v>0</v>
      </c>
      <c r="H14" s="35">
        <v>32234650</v>
      </c>
    </row>
    <row r="15" spans="1:8" s="9" customFormat="1" ht="21.95" customHeight="1" x14ac:dyDescent="0.25">
      <c r="A15" s="236" t="s">
        <v>70</v>
      </c>
      <c r="B15" s="35">
        <v>108</v>
      </c>
      <c r="C15" s="35">
        <v>14089</v>
      </c>
      <c r="D15" s="35">
        <v>116</v>
      </c>
      <c r="E15" s="35">
        <v>0</v>
      </c>
      <c r="F15" s="35">
        <v>532</v>
      </c>
      <c r="G15" s="35">
        <v>0</v>
      </c>
      <c r="H15" s="35">
        <v>4654950</v>
      </c>
    </row>
    <row r="16" spans="1:8" s="14" customFormat="1" ht="21.95" customHeight="1" x14ac:dyDescent="0.25">
      <c r="A16" s="236" t="s">
        <v>43</v>
      </c>
      <c r="B16" s="35">
        <v>1033</v>
      </c>
      <c r="C16" s="35">
        <v>137258</v>
      </c>
      <c r="D16" s="35">
        <v>1218</v>
      </c>
      <c r="E16" s="35">
        <v>0</v>
      </c>
      <c r="F16" s="35">
        <v>4973</v>
      </c>
      <c r="G16" s="35">
        <v>0</v>
      </c>
      <c r="H16" s="35">
        <v>34407883</v>
      </c>
    </row>
    <row r="17" spans="1:8" s="9" customFormat="1" ht="21.95" customHeight="1" x14ac:dyDescent="0.25">
      <c r="A17" s="236" t="s">
        <v>71</v>
      </c>
      <c r="B17" s="35">
        <v>481</v>
      </c>
      <c r="C17" s="35">
        <v>58466</v>
      </c>
      <c r="D17" s="35">
        <v>550</v>
      </c>
      <c r="E17" s="35">
        <v>0</v>
      </c>
      <c r="F17" s="35">
        <v>1750</v>
      </c>
      <c r="G17" s="35">
        <v>0</v>
      </c>
      <c r="H17" s="35">
        <v>20520700</v>
      </c>
    </row>
    <row r="18" spans="1:8" s="14" customFormat="1" ht="21.95" customHeight="1" x14ac:dyDescent="0.25">
      <c r="A18" s="237" t="s">
        <v>45</v>
      </c>
      <c r="B18" s="238">
        <v>701</v>
      </c>
      <c r="C18" s="238">
        <v>129915</v>
      </c>
      <c r="D18" s="238">
        <v>1088</v>
      </c>
      <c r="E18" s="238">
        <v>0</v>
      </c>
      <c r="F18" s="238">
        <v>3243</v>
      </c>
      <c r="G18" s="238">
        <v>0</v>
      </c>
      <c r="H18" s="238">
        <v>50940900</v>
      </c>
    </row>
    <row r="19" spans="1:8" s="9" customFormat="1" ht="24.95" customHeight="1" thickBot="1" x14ac:dyDescent="0.3">
      <c r="A19" s="239" t="s">
        <v>3</v>
      </c>
      <c r="B19" s="36">
        <f t="shared" ref="B19:H19" si="0">SUM(B4:B18)</f>
        <v>7275</v>
      </c>
      <c r="C19" s="36">
        <f t="shared" si="0"/>
        <v>1136014</v>
      </c>
      <c r="D19" s="36">
        <f t="shared" si="0"/>
        <v>10578</v>
      </c>
      <c r="E19" s="36">
        <f t="shared" si="0"/>
        <v>0</v>
      </c>
      <c r="F19" s="36">
        <f t="shared" si="0"/>
        <v>37842</v>
      </c>
      <c r="G19" s="36">
        <f t="shared" si="0"/>
        <v>0</v>
      </c>
      <c r="H19" s="36">
        <f t="shared" si="0"/>
        <v>407018731</v>
      </c>
    </row>
    <row r="20" spans="1:8" ht="15.75" thickTop="1" x14ac:dyDescent="0.25">
      <c r="A20" s="83"/>
      <c r="B20" s="84"/>
      <c r="C20" s="83"/>
      <c r="D20" s="83"/>
      <c r="E20" s="80"/>
      <c r="F20" s="83"/>
      <c r="G20" s="80"/>
      <c r="H20" s="83"/>
    </row>
  </sheetData>
  <mergeCells count="2">
    <mergeCell ref="G2:H2"/>
    <mergeCell ref="A1:G1"/>
  </mergeCells>
  <pageMargins left="0.5" right="1.34" top="0.8" bottom="0.5" header="0.5" footer="0.5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tabSelected="1" zoomScaleNormal="100" workbookViewId="0">
      <selection sqref="A1:F1"/>
    </sheetView>
  </sheetViews>
  <sheetFormatPr defaultRowHeight="15" x14ac:dyDescent="0.25"/>
  <cols>
    <col min="1" max="2" width="11.28515625" customWidth="1"/>
    <col min="3" max="3" width="15.140625" customWidth="1"/>
    <col min="4" max="4" width="18.5703125" customWidth="1"/>
    <col min="5" max="5" width="14" customWidth="1"/>
    <col min="6" max="6" width="13.42578125" customWidth="1"/>
    <col min="7" max="7" width="14.140625" customWidth="1"/>
    <col min="8" max="8" width="11.85546875" customWidth="1"/>
    <col min="9" max="9" width="21.5703125" customWidth="1"/>
  </cols>
  <sheetData>
    <row r="1" spans="1:10" ht="28.9" customHeight="1" x14ac:dyDescent="0.25">
      <c r="A1" s="450" t="s">
        <v>138</v>
      </c>
      <c r="B1" s="450"/>
      <c r="C1" s="450"/>
      <c r="D1" s="450"/>
      <c r="E1" s="450"/>
      <c r="F1" s="450"/>
      <c r="G1" s="450"/>
      <c r="H1" s="450"/>
      <c r="I1" s="44">
        <v>2023</v>
      </c>
    </row>
    <row r="2" spans="1:10" s="1" customFormat="1" ht="29.25" customHeight="1" thickBot="1" x14ac:dyDescent="0.3">
      <c r="A2" s="241" t="s">
        <v>135</v>
      </c>
      <c r="B2" s="242">
        <v>8</v>
      </c>
      <c r="C2" s="14"/>
      <c r="D2" s="14"/>
      <c r="E2" s="14"/>
      <c r="F2" s="14"/>
      <c r="G2" s="14"/>
      <c r="H2" s="14"/>
      <c r="I2" s="14"/>
      <c r="J2" s="79"/>
    </row>
    <row r="3" spans="1:10" s="90" customFormat="1" ht="49.5" customHeight="1" thickTop="1" x14ac:dyDescent="0.25">
      <c r="A3" s="154" t="s">
        <v>74</v>
      </c>
      <c r="B3" s="154" t="s">
        <v>5</v>
      </c>
      <c r="C3" s="154" t="s">
        <v>63</v>
      </c>
      <c r="D3" s="154" t="s">
        <v>64</v>
      </c>
      <c r="E3" s="154" t="s">
        <v>65</v>
      </c>
      <c r="F3" s="154" t="s">
        <v>66</v>
      </c>
      <c r="G3" s="154" t="s">
        <v>67</v>
      </c>
      <c r="H3" s="154" t="s">
        <v>72</v>
      </c>
      <c r="I3" s="154" t="s">
        <v>68</v>
      </c>
      <c r="J3" s="117"/>
    </row>
    <row r="4" spans="1:10" s="90" customFormat="1" ht="49.5" customHeight="1" x14ac:dyDescent="0.25">
      <c r="A4" s="151" t="s">
        <v>117</v>
      </c>
      <c r="B4" s="151">
        <v>1</v>
      </c>
      <c r="C4" s="151">
        <v>445</v>
      </c>
      <c r="D4" s="151">
        <v>840</v>
      </c>
      <c r="E4" s="151">
        <v>2</v>
      </c>
      <c r="F4" s="151">
        <v>4</v>
      </c>
      <c r="G4" s="151">
        <v>14</v>
      </c>
      <c r="H4" s="151">
        <v>15</v>
      </c>
      <c r="I4" s="151">
        <v>504000</v>
      </c>
      <c r="J4" s="117"/>
    </row>
    <row r="5" spans="1:10" s="90" customFormat="1" ht="49.5" customHeight="1" x14ac:dyDescent="0.25">
      <c r="A5" s="152" t="s">
        <v>36</v>
      </c>
      <c r="B5" s="152">
        <v>24</v>
      </c>
      <c r="C5" s="152">
        <v>12981</v>
      </c>
      <c r="D5" s="152">
        <v>56507</v>
      </c>
      <c r="E5" s="152">
        <v>133</v>
      </c>
      <c r="F5" s="152">
        <v>378</v>
      </c>
      <c r="G5" s="152">
        <v>1133</v>
      </c>
      <c r="H5" s="152">
        <v>0</v>
      </c>
      <c r="I5" s="152">
        <v>25307000</v>
      </c>
      <c r="J5" s="117"/>
    </row>
    <row r="6" spans="1:10" ht="43.9" customHeight="1" x14ac:dyDescent="0.25">
      <c r="A6" s="153" t="s">
        <v>41</v>
      </c>
      <c r="B6" s="153">
        <v>1</v>
      </c>
      <c r="C6" s="153">
        <v>200</v>
      </c>
      <c r="D6" s="153">
        <v>825</v>
      </c>
      <c r="E6" s="153">
        <v>4</v>
      </c>
      <c r="F6" s="153">
        <v>6</v>
      </c>
      <c r="G6" s="153">
        <v>12</v>
      </c>
      <c r="H6" s="153">
        <v>0</v>
      </c>
      <c r="I6" s="153">
        <v>412500</v>
      </c>
      <c r="J6" s="83"/>
    </row>
    <row r="7" spans="1:10" s="1" customFormat="1" ht="46.15" customHeight="1" thickBot="1" x14ac:dyDescent="0.3">
      <c r="A7" s="126" t="s">
        <v>3</v>
      </c>
      <c r="B7" s="36">
        <f t="shared" ref="B7:I7" si="0">SUM(B4:B6)</f>
        <v>26</v>
      </c>
      <c r="C7" s="36">
        <f t="shared" si="0"/>
        <v>13626</v>
      </c>
      <c r="D7" s="36">
        <f t="shared" si="0"/>
        <v>58172</v>
      </c>
      <c r="E7" s="36">
        <f t="shared" si="0"/>
        <v>139</v>
      </c>
      <c r="F7" s="36">
        <f>SUM(F4:F6)</f>
        <v>388</v>
      </c>
      <c r="G7" s="36">
        <f t="shared" si="0"/>
        <v>1159</v>
      </c>
      <c r="H7" s="36">
        <f t="shared" si="0"/>
        <v>15</v>
      </c>
      <c r="I7" s="36">
        <f t="shared" si="0"/>
        <v>26223500</v>
      </c>
      <c r="J7" s="79"/>
    </row>
    <row r="8" spans="1:10" ht="16.5" thickTop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10" ht="15.75" x14ac:dyDescent="0.25">
      <c r="A9" s="9"/>
      <c r="B9" s="9"/>
      <c r="C9" s="9"/>
      <c r="D9" s="9"/>
      <c r="E9" s="9"/>
      <c r="F9" s="9"/>
      <c r="G9" s="9"/>
      <c r="H9" s="9"/>
      <c r="I9" s="9"/>
    </row>
    <row r="10" spans="1:10" ht="15.75" x14ac:dyDescent="0.25">
      <c r="A10" s="9"/>
      <c r="B10" s="9"/>
      <c r="C10" s="9"/>
      <c r="D10" s="9"/>
      <c r="E10" s="9"/>
      <c r="F10" s="9"/>
      <c r="G10" s="9"/>
      <c r="H10" s="9"/>
      <c r="I10" s="9"/>
    </row>
  </sheetData>
  <mergeCells count="1">
    <mergeCell ref="A1:H1"/>
  </mergeCells>
  <printOptions horizontalCentered="1" verticalCentered="1"/>
  <pageMargins left="0.5" right="0.73" top="1.38" bottom="2.5299999999999998" header="0.2" footer="0.5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3.7109375" customWidth="1"/>
    <col min="2" max="2" width="10" customWidth="1"/>
    <col min="3" max="3" width="15.28515625" customWidth="1"/>
    <col min="4" max="4" width="15.85546875" customWidth="1"/>
    <col min="5" max="5" width="14" customWidth="1"/>
    <col min="6" max="6" width="13.85546875" customWidth="1"/>
    <col min="7" max="7" width="12.7109375" customWidth="1"/>
    <col min="8" max="8" width="15.28515625" customWidth="1"/>
    <col min="9" max="9" width="17.85546875" customWidth="1"/>
  </cols>
  <sheetData>
    <row r="1" spans="1:10" ht="24.6" customHeight="1" x14ac:dyDescent="0.25">
      <c r="A1" s="442" t="s">
        <v>148</v>
      </c>
      <c r="B1" s="442"/>
      <c r="C1" s="442"/>
      <c r="D1" s="442"/>
      <c r="E1" s="442"/>
      <c r="F1" s="442"/>
      <c r="G1" s="442"/>
      <c r="H1" s="442"/>
      <c r="I1" s="186">
        <v>2023</v>
      </c>
    </row>
    <row r="2" spans="1:10" s="1" customFormat="1" ht="30" customHeight="1" thickBot="1" x14ac:dyDescent="0.3">
      <c r="A2" s="164" t="s">
        <v>135</v>
      </c>
      <c r="B2" s="185">
        <v>9</v>
      </c>
      <c r="C2" s="180"/>
      <c r="D2" s="180"/>
      <c r="E2" s="180"/>
      <c r="F2" s="180"/>
      <c r="G2" s="180"/>
      <c r="H2" s="180"/>
      <c r="I2" s="181" t="s">
        <v>68</v>
      </c>
      <c r="J2" s="67"/>
    </row>
    <row r="3" spans="1:10" s="91" customFormat="1" ht="48.75" customHeight="1" thickTop="1" x14ac:dyDescent="0.25">
      <c r="A3" s="179" t="s">
        <v>62</v>
      </c>
      <c r="B3" s="179" t="s">
        <v>5</v>
      </c>
      <c r="C3" s="179" t="s">
        <v>63</v>
      </c>
      <c r="D3" s="179" t="s">
        <v>64</v>
      </c>
      <c r="E3" s="179" t="s">
        <v>65</v>
      </c>
      <c r="F3" s="179" t="s">
        <v>66</v>
      </c>
      <c r="G3" s="179" t="s">
        <v>67</v>
      </c>
      <c r="H3" s="179" t="s">
        <v>72</v>
      </c>
      <c r="I3" s="179" t="s">
        <v>6</v>
      </c>
    </row>
    <row r="4" spans="1:10" s="1" customFormat="1" ht="24.95" customHeight="1" x14ac:dyDescent="0.25">
      <c r="A4" s="87" t="s">
        <v>32</v>
      </c>
      <c r="B4" s="38">
        <v>22</v>
      </c>
      <c r="C4" s="38">
        <v>8137</v>
      </c>
      <c r="D4" s="38">
        <v>18695</v>
      </c>
      <c r="E4" s="60">
        <v>67</v>
      </c>
      <c r="F4" s="38">
        <v>160</v>
      </c>
      <c r="G4" s="38">
        <v>418</v>
      </c>
      <c r="H4" s="38">
        <v>159</v>
      </c>
      <c r="I4" s="38">
        <v>10929450</v>
      </c>
    </row>
    <row r="5" spans="1:10" s="1" customFormat="1" ht="24.95" customHeight="1" x14ac:dyDescent="0.25">
      <c r="A5" s="182" t="s">
        <v>33</v>
      </c>
      <c r="B5" s="41">
        <v>62</v>
      </c>
      <c r="C5" s="41">
        <v>21460</v>
      </c>
      <c r="D5" s="41">
        <v>66855</v>
      </c>
      <c r="E5" s="41">
        <v>205</v>
      </c>
      <c r="F5" s="41">
        <v>311</v>
      </c>
      <c r="G5" s="41">
        <v>1253</v>
      </c>
      <c r="H5" s="41">
        <v>701</v>
      </c>
      <c r="I5" s="41">
        <v>27112150</v>
      </c>
    </row>
    <row r="6" spans="1:10" s="1" customFormat="1" ht="24.95" customHeight="1" x14ac:dyDescent="0.25">
      <c r="A6" s="182" t="s">
        <v>34</v>
      </c>
      <c r="B6" s="41">
        <v>16</v>
      </c>
      <c r="C6" s="41">
        <v>4833</v>
      </c>
      <c r="D6" s="41">
        <v>7733</v>
      </c>
      <c r="E6" s="41">
        <v>39</v>
      </c>
      <c r="F6" s="41">
        <v>60</v>
      </c>
      <c r="G6" s="41">
        <v>137</v>
      </c>
      <c r="H6" s="41">
        <v>78</v>
      </c>
      <c r="I6" s="41">
        <v>3451300</v>
      </c>
    </row>
    <row r="7" spans="1:10" s="1" customFormat="1" ht="24.95" customHeight="1" x14ac:dyDescent="0.25">
      <c r="A7" s="182" t="s">
        <v>35</v>
      </c>
      <c r="B7" s="41">
        <v>41</v>
      </c>
      <c r="C7" s="41">
        <v>14057</v>
      </c>
      <c r="D7" s="41">
        <v>31507</v>
      </c>
      <c r="E7" s="41">
        <v>139</v>
      </c>
      <c r="F7" s="41">
        <v>241</v>
      </c>
      <c r="G7" s="41">
        <v>418</v>
      </c>
      <c r="H7" s="41">
        <v>218</v>
      </c>
      <c r="I7" s="41">
        <v>11599125</v>
      </c>
    </row>
    <row r="8" spans="1:10" s="1" customFormat="1" ht="24.95" customHeight="1" x14ac:dyDescent="0.25">
      <c r="A8" s="182" t="s">
        <v>36</v>
      </c>
      <c r="B8" s="41">
        <v>315</v>
      </c>
      <c r="C8" s="41">
        <v>161047</v>
      </c>
      <c r="D8" s="41">
        <v>524579</v>
      </c>
      <c r="E8" s="41">
        <v>1388</v>
      </c>
      <c r="F8" s="41">
        <v>2132</v>
      </c>
      <c r="G8" s="41">
        <v>4726</v>
      </c>
      <c r="H8" s="41">
        <v>1854</v>
      </c>
      <c r="I8" s="41">
        <v>234727250</v>
      </c>
    </row>
    <row r="9" spans="1:10" s="1" customFormat="1" ht="24.95" customHeight="1" x14ac:dyDescent="0.25">
      <c r="A9" s="182" t="s">
        <v>37</v>
      </c>
      <c r="B9" s="41">
        <v>5</v>
      </c>
      <c r="C9" s="41">
        <v>5730</v>
      </c>
      <c r="D9" s="41">
        <v>6512</v>
      </c>
      <c r="E9" s="41">
        <v>13</v>
      </c>
      <c r="F9" s="41">
        <v>17</v>
      </c>
      <c r="G9" s="41">
        <v>34</v>
      </c>
      <c r="H9" s="41">
        <v>44</v>
      </c>
      <c r="I9" s="41">
        <v>4102200</v>
      </c>
    </row>
    <row r="10" spans="1:10" s="1" customFormat="1" ht="24.95" customHeight="1" x14ac:dyDescent="0.25">
      <c r="A10" s="182" t="s">
        <v>38</v>
      </c>
      <c r="B10" s="41">
        <v>83</v>
      </c>
      <c r="C10" s="41">
        <v>19821</v>
      </c>
      <c r="D10" s="41">
        <v>66792</v>
      </c>
      <c r="E10" s="41">
        <v>298</v>
      </c>
      <c r="F10" s="41">
        <v>386</v>
      </c>
      <c r="G10" s="41">
        <v>890</v>
      </c>
      <c r="H10" s="41">
        <v>243</v>
      </c>
      <c r="I10" s="41">
        <v>23038550</v>
      </c>
    </row>
    <row r="11" spans="1:10" s="1" customFormat="1" ht="24.95" customHeight="1" x14ac:dyDescent="0.25">
      <c r="A11" s="182" t="s">
        <v>39</v>
      </c>
      <c r="B11" s="41">
        <v>6</v>
      </c>
      <c r="C11" s="41">
        <v>2131</v>
      </c>
      <c r="D11" s="41">
        <v>4969</v>
      </c>
      <c r="E11" s="41">
        <v>17</v>
      </c>
      <c r="F11" s="41">
        <v>22</v>
      </c>
      <c r="G11" s="41">
        <v>53</v>
      </c>
      <c r="H11" s="41">
        <v>33</v>
      </c>
      <c r="I11" s="41">
        <v>2289500</v>
      </c>
    </row>
    <row r="12" spans="1:10" s="1" customFormat="1" ht="24.95" customHeight="1" x14ac:dyDescent="0.25">
      <c r="A12" s="182" t="s">
        <v>40</v>
      </c>
      <c r="B12" s="41">
        <v>2</v>
      </c>
      <c r="C12" s="41">
        <v>1228</v>
      </c>
      <c r="D12" s="41">
        <v>3421</v>
      </c>
      <c r="E12" s="41">
        <v>6</v>
      </c>
      <c r="F12" s="41">
        <v>15</v>
      </c>
      <c r="G12" s="41">
        <v>30</v>
      </c>
      <c r="H12" s="41">
        <v>4</v>
      </c>
      <c r="I12" s="41">
        <v>1025000</v>
      </c>
    </row>
    <row r="13" spans="1:10" s="1" customFormat="1" ht="24.95" customHeight="1" x14ac:dyDescent="0.25">
      <c r="A13" s="182" t="s">
        <v>41</v>
      </c>
      <c r="B13" s="41">
        <v>10</v>
      </c>
      <c r="C13" s="41">
        <v>5955</v>
      </c>
      <c r="D13" s="41">
        <v>24252</v>
      </c>
      <c r="E13" s="41">
        <v>47</v>
      </c>
      <c r="F13" s="41">
        <v>88</v>
      </c>
      <c r="G13" s="41">
        <v>205</v>
      </c>
      <c r="H13" s="41">
        <v>34</v>
      </c>
      <c r="I13" s="41">
        <v>11669000</v>
      </c>
    </row>
    <row r="14" spans="1:10" s="1" customFormat="1" ht="24.95" customHeight="1" x14ac:dyDescent="0.25">
      <c r="A14" s="182" t="s">
        <v>69</v>
      </c>
      <c r="B14" s="41">
        <v>13</v>
      </c>
      <c r="C14" s="41">
        <v>4255</v>
      </c>
      <c r="D14" s="41">
        <v>9633</v>
      </c>
      <c r="E14" s="41">
        <v>39</v>
      </c>
      <c r="F14" s="41">
        <v>42</v>
      </c>
      <c r="G14" s="41">
        <v>70</v>
      </c>
      <c r="H14" s="41">
        <v>78</v>
      </c>
      <c r="I14" s="41">
        <v>3053700</v>
      </c>
    </row>
    <row r="15" spans="1:10" s="1" customFormat="1" ht="24.95" customHeight="1" x14ac:dyDescent="0.25">
      <c r="A15" s="182" t="s">
        <v>70</v>
      </c>
      <c r="B15" s="41">
        <v>17</v>
      </c>
      <c r="C15" s="41">
        <v>5746</v>
      </c>
      <c r="D15" s="41">
        <v>13360</v>
      </c>
      <c r="E15" s="41">
        <v>52</v>
      </c>
      <c r="F15" s="41">
        <v>106</v>
      </c>
      <c r="G15" s="41">
        <v>253</v>
      </c>
      <c r="H15" s="41">
        <v>85</v>
      </c>
      <c r="I15" s="41">
        <v>4660650</v>
      </c>
    </row>
    <row r="16" spans="1:10" s="1" customFormat="1" ht="24.95" customHeight="1" x14ac:dyDescent="0.25">
      <c r="A16" s="182" t="s">
        <v>43</v>
      </c>
      <c r="B16" s="41">
        <v>32</v>
      </c>
      <c r="C16" s="41">
        <v>9214</v>
      </c>
      <c r="D16" s="41">
        <v>30154</v>
      </c>
      <c r="E16" s="41">
        <v>126</v>
      </c>
      <c r="F16" s="41">
        <v>180</v>
      </c>
      <c r="G16" s="41">
        <v>346</v>
      </c>
      <c r="H16" s="41">
        <v>66</v>
      </c>
      <c r="I16" s="41">
        <v>10517600</v>
      </c>
    </row>
    <row r="17" spans="1:9" s="1" customFormat="1" ht="24.95" customHeight="1" x14ac:dyDescent="0.25">
      <c r="A17" s="182" t="s">
        <v>71</v>
      </c>
      <c r="B17" s="41">
        <v>3</v>
      </c>
      <c r="C17" s="41">
        <v>1199</v>
      </c>
      <c r="D17" s="41">
        <v>2304</v>
      </c>
      <c r="E17" s="41">
        <v>9</v>
      </c>
      <c r="F17" s="41">
        <v>12</v>
      </c>
      <c r="G17" s="41">
        <v>44</v>
      </c>
      <c r="H17" s="41">
        <v>6</v>
      </c>
      <c r="I17" s="41">
        <v>1096800</v>
      </c>
    </row>
    <row r="18" spans="1:9" s="1" customFormat="1" ht="24.95" customHeight="1" thickBot="1" x14ac:dyDescent="0.3">
      <c r="A18" s="183" t="s">
        <v>45</v>
      </c>
      <c r="B18" s="43">
        <v>4</v>
      </c>
      <c r="C18" s="43">
        <v>1800</v>
      </c>
      <c r="D18" s="43">
        <v>4928</v>
      </c>
      <c r="E18" s="43">
        <v>15</v>
      </c>
      <c r="F18" s="43">
        <v>24</v>
      </c>
      <c r="G18" s="43">
        <v>69</v>
      </c>
      <c r="H18" s="43">
        <v>13</v>
      </c>
      <c r="I18" s="43">
        <v>1971200</v>
      </c>
    </row>
    <row r="19" spans="1:9" s="1" customFormat="1" ht="24.95" customHeight="1" thickBot="1" x14ac:dyDescent="0.3">
      <c r="A19" s="184" t="s">
        <v>3</v>
      </c>
      <c r="B19" s="110">
        <f t="shared" ref="B19:I19" si="0">SUM(B4:B18)</f>
        <v>631</v>
      </c>
      <c r="C19" s="110">
        <f t="shared" si="0"/>
        <v>266613</v>
      </c>
      <c r="D19" s="110">
        <f t="shared" si="0"/>
        <v>815694</v>
      </c>
      <c r="E19" s="110">
        <f t="shared" si="0"/>
        <v>2460</v>
      </c>
      <c r="F19" s="110">
        <f t="shared" si="0"/>
        <v>3796</v>
      </c>
      <c r="G19" s="110">
        <f t="shared" si="0"/>
        <v>8946</v>
      </c>
      <c r="H19" s="110">
        <f t="shared" si="0"/>
        <v>3616</v>
      </c>
      <c r="I19" s="110">
        <f t="shared" si="0"/>
        <v>351243475</v>
      </c>
    </row>
    <row r="20" spans="1:9" ht="15.75" thickTop="1" x14ac:dyDescent="0.25">
      <c r="B20" s="10"/>
      <c r="C20" s="10"/>
      <c r="D20" s="10"/>
      <c r="E20" s="10"/>
      <c r="F20" s="10"/>
      <c r="G20" s="10"/>
      <c r="H20" s="10"/>
      <c r="I20" s="10"/>
    </row>
  </sheetData>
  <mergeCells count="1">
    <mergeCell ref="A1:H1"/>
  </mergeCells>
  <pageMargins left="0.7" right="1.0900000000000001" top="0.94" bottom="0.48" header="0.3" footer="0.3"/>
  <pageSetup paperSize="9" scale="8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17"/>
  <sheetViews>
    <sheetView rightToLeft="1" tabSelected="1" zoomScaleNormal="100" workbookViewId="0">
      <selection sqref="A1:F1"/>
    </sheetView>
  </sheetViews>
  <sheetFormatPr defaultRowHeight="15" x14ac:dyDescent="0.25"/>
  <cols>
    <col min="2" max="2" width="10.42578125" customWidth="1"/>
    <col min="3" max="3" width="14.5703125" customWidth="1"/>
    <col min="4" max="4" width="16.140625" customWidth="1"/>
    <col min="5" max="5" width="12.28515625" customWidth="1"/>
    <col min="6" max="6" width="11.85546875" customWidth="1"/>
    <col min="7" max="7" width="14.5703125" customWidth="1"/>
    <col min="8" max="8" width="12.140625" customWidth="1"/>
    <col min="9" max="9" width="11.28515625" customWidth="1"/>
  </cols>
  <sheetData>
    <row r="3" spans="1:82" ht="23.25" customHeight="1" x14ac:dyDescent="0.25"/>
    <row r="4" spans="1:82" s="79" customFormat="1" ht="35.450000000000003" customHeight="1" x14ac:dyDescent="0.25">
      <c r="A4" s="452" t="s">
        <v>149</v>
      </c>
      <c r="B4" s="452"/>
      <c r="C4" s="452"/>
      <c r="D4" s="452"/>
      <c r="E4" s="452"/>
      <c r="F4" s="452"/>
      <c r="G4" s="452"/>
      <c r="H4" s="452"/>
      <c r="I4" s="45">
        <v>2023</v>
      </c>
    </row>
    <row r="5" spans="1:82" s="85" customFormat="1" ht="19.149999999999999" customHeight="1" thickBot="1" x14ac:dyDescent="0.3">
      <c r="B5" s="165" t="s">
        <v>135</v>
      </c>
      <c r="C5" s="187">
        <v>10</v>
      </c>
      <c r="D5" s="118"/>
      <c r="E5" s="118"/>
      <c r="F5" s="118"/>
      <c r="G5" s="118"/>
      <c r="H5" s="451" t="s">
        <v>73</v>
      </c>
      <c r="I5" s="451"/>
    </row>
    <row r="6" spans="1:82" s="85" customFormat="1" ht="39.950000000000003" customHeight="1" thickTop="1" x14ac:dyDescent="0.25">
      <c r="B6" s="119" t="s">
        <v>62</v>
      </c>
      <c r="C6" s="119" t="s">
        <v>5</v>
      </c>
      <c r="D6" s="119" t="s">
        <v>64</v>
      </c>
      <c r="E6" s="119" t="s">
        <v>65</v>
      </c>
      <c r="F6" s="119" t="s">
        <v>66</v>
      </c>
      <c r="G6" s="119" t="s">
        <v>67</v>
      </c>
      <c r="H6" s="119" t="s">
        <v>72</v>
      </c>
      <c r="I6" s="119" t="s">
        <v>6</v>
      </c>
    </row>
    <row r="7" spans="1:82" s="79" customFormat="1" ht="27.95" customHeight="1" x14ac:dyDescent="0.25">
      <c r="B7" s="120" t="s">
        <v>32</v>
      </c>
      <c r="C7" s="121">
        <v>1</v>
      </c>
      <c r="D7" s="121">
        <v>250</v>
      </c>
      <c r="E7" s="121">
        <v>2</v>
      </c>
      <c r="F7" s="121">
        <v>2</v>
      </c>
      <c r="G7" s="121">
        <v>10</v>
      </c>
      <c r="H7" s="121">
        <v>0</v>
      </c>
      <c r="I7" s="121">
        <v>150000</v>
      </c>
    </row>
    <row r="8" spans="1:82" s="86" customFormat="1" ht="27.95" customHeight="1" x14ac:dyDescent="0.25">
      <c r="B8" s="120" t="s">
        <v>36</v>
      </c>
      <c r="C8" s="121">
        <v>8</v>
      </c>
      <c r="D8" s="121">
        <v>6159</v>
      </c>
      <c r="E8" s="121">
        <v>31</v>
      </c>
      <c r="F8" s="121">
        <v>47</v>
      </c>
      <c r="G8" s="121">
        <v>83</v>
      </c>
      <c r="H8" s="121">
        <v>32</v>
      </c>
      <c r="I8" s="121">
        <v>2741000</v>
      </c>
    </row>
    <row r="9" spans="1:82" s="79" customFormat="1" ht="27.95" customHeight="1" x14ac:dyDescent="0.25">
      <c r="B9" s="120" t="s">
        <v>38</v>
      </c>
      <c r="C9" s="121">
        <v>8</v>
      </c>
      <c r="D9" s="121">
        <v>6867</v>
      </c>
      <c r="E9" s="121">
        <v>25</v>
      </c>
      <c r="F9" s="121">
        <v>34</v>
      </c>
      <c r="G9" s="121">
        <v>58</v>
      </c>
      <c r="H9" s="121">
        <v>19</v>
      </c>
      <c r="I9" s="121">
        <v>2325650</v>
      </c>
    </row>
    <row r="10" spans="1:82" s="79" customFormat="1" ht="27.95" customHeight="1" x14ac:dyDescent="0.25">
      <c r="B10" s="120" t="s">
        <v>41</v>
      </c>
      <c r="C10" s="121">
        <v>1</v>
      </c>
      <c r="D10" s="121">
        <v>1430</v>
      </c>
      <c r="E10" s="121">
        <v>4</v>
      </c>
      <c r="F10" s="121">
        <v>15</v>
      </c>
      <c r="G10" s="121">
        <v>32</v>
      </c>
      <c r="H10" s="121">
        <v>4</v>
      </c>
      <c r="I10" s="121">
        <v>650000</v>
      </c>
    </row>
    <row r="11" spans="1:82" s="79" customFormat="1" ht="27.95" customHeight="1" x14ac:dyDescent="0.25">
      <c r="B11" s="120" t="s">
        <v>70</v>
      </c>
      <c r="C11" s="121">
        <v>1</v>
      </c>
      <c r="D11" s="121">
        <v>92</v>
      </c>
      <c r="E11" s="121">
        <v>2</v>
      </c>
      <c r="F11" s="121">
        <v>0</v>
      </c>
      <c r="G11" s="121">
        <v>2</v>
      </c>
      <c r="H11" s="121">
        <v>0</v>
      </c>
      <c r="I11" s="121">
        <v>27600</v>
      </c>
    </row>
    <row r="12" spans="1:82" s="79" customFormat="1" ht="27.95" customHeight="1" x14ac:dyDescent="0.25">
      <c r="B12" s="120" t="s">
        <v>43</v>
      </c>
      <c r="C12" s="121">
        <v>1</v>
      </c>
      <c r="D12" s="114">
        <v>1480</v>
      </c>
      <c r="E12" s="114">
        <v>1</v>
      </c>
      <c r="F12" s="114">
        <v>2</v>
      </c>
      <c r="G12" s="114">
        <v>1</v>
      </c>
      <c r="H12" s="114">
        <v>10</v>
      </c>
      <c r="I12" s="114">
        <v>518000</v>
      </c>
    </row>
    <row r="13" spans="1:82" s="79" customFormat="1" ht="27.95" customHeight="1" thickBot="1" x14ac:dyDescent="0.3">
      <c r="B13" s="122" t="s">
        <v>3</v>
      </c>
      <c r="C13" s="82">
        <f t="shared" ref="C13:I13" si="0">SUM(C7:C12)</f>
        <v>20</v>
      </c>
      <c r="D13" s="82">
        <f t="shared" si="0"/>
        <v>16278</v>
      </c>
      <c r="E13" s="82">
        <f t="shared" si="0"/>
        <v>65</v>
      </c>
      <c r="F13" s="82">
        <f t="shared" si="0"/>
        <v>100</v>
      </c>
      <c r="G13" s="82">
        <f t="shared" si="0"/>
        <v>186</v>
      </c>
      <c r="H13" s="82">
        <f t="shared" si="0"/>
        <v>65</v>
      </c>
      <c r="I13" s="82">
        <f t="shared" si="0"/>
        <v>6412250</v>
      </c>
    </row>
    <row r="14" spans="1:82" s="1" customFormat="1" ht="15" customHeight="1" thickTop="1" x14ac:dyDescent="0.25"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1:82" s="1" customFormat="1" x14ac:dyDescent="0.25"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1:82" s="1" customFormat="1" ht="14.45" customHeight="1" x14ac:dyDescent="0.25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="1" customFormat="1" ht="16.5" customHeight="1" x14ac:dyDescent="0.25"/>
  </sheetData>
  <mergeCells count="2">
    <mergeCell ref="H5:I5"/>
    <mergeCell ref="A4:H4"/>
  </mergeCells>
  <pageMargins left="0.7" right="0.87" top="0.96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tabSelected="1" topLeftCell="E4" zoomScaleNormal="100" workbookViewId="0">
      <selection sqref="A1:F1"/>
    </sheetView>
  </sheetViews>
  <sheetFormatPr defaultRowHeight="15" x14ac:dyDescent="0.25"/>
  <cols>
    <col min="1" max="1" width="12" customWidth="1"/>
    <col min="2" max="2" width="6.140625" customWidth="1"/>
    <col min="3" max="3" width="11.28515625" customWidth="1"/>
    <col min="4" max="4" width="13.28515625" customWidth="1"/>
    <col min="5" max="5" width="14" customWidth="1"/>
    <col min="6" max="6" width="7.140625" customWidth="1"/>
    <col min="7" max="7" width="9.85546875" bestFit="1" customWidth="1"/>
    <col min="8" max="8" width="9.28515625" bestFit="1" customWidth="1"/>
    <col min="9" max="9" width="11.140625" customWidth="1"/>
    <col min="10" max="10" width="6.5703125" customWidth="1"/>
    <col min="11" max="11" width="11.42578125" customWidth="1"/>
    <col min="12" max="12" width="11.140625" customWidth="1"/>
    <col min="13" max="13" width="14" customWidth="1"/>
    <col min="14" max="14" width="6.140625" customWidth="1"/>
    <col min="15" max="16" width="11.7109375" customWidth="1"/>
    <col min="17" max="17" width="16" customWidth="1"/>
  </cols>
  <sheetData>
    <row r="1" spans="1:17" ht="33" customHeight="1" x14ac:dyDescent="0.25">
      <c r="A1" s="7" t="s">
        <v>75</v>
      </c>
      <c r="B1" s="40" t="s">
        <v>76</v>
      </c>
      <c r="C1" s="37" t="s">
        <v>77</v>
      </c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37"/>
      <c r="Q1" s="37"/>
    </row>
    <row r="2" spans="1:17" ht="35.450000000000003" customHeight="1" x14ac:dyDescent="0.25">
      <c r="A2" s="457" t="s">
        <v>139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244">
        <v>2023</v>
      </c>
      <c r="P2" s="166"/>
      <c r="Q2" s="166"/>
    </row>
    <row r="3" spans="1:17" ht="25.5" customHeight="1" thickBot="1" x14ac:dyDescent="0.3">
      <c r="A3" s="245" t="s">
        <v>135</v>
      </c>
      <c r="B3" s="246">
        <v>11</v>
      </c>
      <c r="C3" s="454"/>
      <c r="D3" s="454"/>
      <c r="E3" s="454"/>
      <c r="F3" s="454"/>
      <c r="G3" s="454"/>
      <c r="H3" s="454"/>
      <c r="I3" s="454"/>
      <c r="J3" s="454"/>
      <c r="K3" s="454"/>
      <c r="L3" s="108"/>
      <c r="M3" s="109"/>
      <c r="N3" s="107"/>
      <c r="O3" s="455" t="s">
        <v>10</v>
      </c>
      <c r="P3" s="455"/>
      <c r="Q3" s="455"/>
    </row>
    <row r="4" spans="1:17" s="248" customFormat="1" ht="40.5" customHeight="1" thickTop="1" x14ac:dyDescent="0.25">
      <c r="A4" s="247"/>
      <c r="B4" s="456" t="s">
        <v>78</v>
      </c>
      <c r="C4" s="456"/>
      <c r="D4" s="456"/>
      <c r="E4" s="456"/>
      <c r="F4" s="456" t="s">
        <v>79</v>
      </c>
      <c r="G4" s="456"/>
      <c r="H4" s="456"/>
      <c r="I4" s="456"/>
      <c r="J4" s="456" t="s">
        <v>80</v>
      </c>
      <c r="K4" s="456"/>
      <c r="L4" s="456"/>
      <c r="M4" s="456"/>
      <c r="N4" s="456" t="s">
        <v>81</v>
      </c>
      <c r="O4" s="456"/>
      <c r="P4" s="456"/>
      <c r="Q4" s="456"/>
    </row>
    <row r="5" spans="1:17" s="253" customFormat="1" ht="69.75" customHeight="1" x14ac:dyDescent="0.35">
      <c r="A5" s="249" t="s">
        <v>82</v>
      </c>
      <c r="B5" s="250" t="s">
        <v>5</v>
      </c>
      <c r="C5" s="250" t="s">
        <v>107</v>
      </c>
      <c r="D5" s="250" t="s">
        <v>108</v>
      </c>
      <c r="E5" s="251" t="s">
        <v>15</v>
      </c>
      <c r="F5" s="252" t="s">
        <v>5</v>
      </c>
      <c r="G5" s="250" t="s">
        <v>107</v>
      </c>
      <c r="H5" s="250" t="s">
        <v>108</v>
      </c>
      <c r="I5" s="251" t="s">
        <v>15</v>
      </c>
      <c r="J5" s="252" t="s">
        <v>5</v>
      </c>
      <c r="K5" s="250" t="s">
        <v>107</v>
      </c>
      <c r="L5" s="250" t="s">
        <v>108</v>
      </c>
      <c r="M5" s="251" t="s">
        <v>15</v>
      </c>
      <c r="N5" s="250" t="s">
        <v>5</v>
      </c>
      <c r="O5" s="250" t="s">
        <v>107</v>
      </c>
      <c r="P5" s="250" t="s">
        <v>108</v>
      </c>
      <c r="Q5" s="250" t="s">
        <v>15</v>
      </c>
    </row>
    <row r="6" spans="1:17" s="25" customFormat="1" ht="30" customHeight="1" x14ac:dyDescent="0.35">
      <c r="A6" s="254" t="s">
        <v>32</v>
      </c>
      <c r="B6" s="255">
        <v>1</v>
      </c>
      <c r="C6" s="255">
        <v>195</v>
      </c>
      <c r="D6" s="255">
        <v>385</v>
      </c>
      <c r="E6" s="256">
        <v>192500</v>
      </c>
      <c r="F6" s="257">
        <v>3</v>
      </c>
      <c r="G6" s="255">
        <v>11990</v>
      </c>
      <c r="H6" s="255">
        <v>890</v>
      </c>
      <c r="I6" s="256">
        <v>425000</v>
      </c>
      <c r="J6" s="257">
        <v>7</v>
      </c>
      <c r="K6" s="255">
        <v>9015</v>
      </c>
      <c r="L6" s="255">
        <v>3943</v>
      </c>
      <c r="M6" s="256">
        <v>1885500</v>
      </c>
      <c r="N6" s="258">
        <f>J6+F6+B6</f>
        <v>11</v>
      </c>
      <c r="O6" s="258">
        <f>K6+G6+C6</f>
        <v>21200</v>
      </c>
      <c r="P6" s="258">
        <f>L6+H6+D6</f>
        <v>5218</v>
      </c>
      <c r="Q6" s="258">
        <f>M6+I6+E6</f>
        <v>2503000</v>
      </c>
    </row>
    <row r="7" spans="1:17" s="25" customFormat="1" ht="30" customHeight="1" x14ac:dyDescent="0.35">
      <c r="A7" s="259" t="s">
        <v>34</v>
      </c>
      <c r="B7" s="260">
        <v>1</v>
      </c>
      <c r="C7" s="260">
        <v>200</v>
      </c>
      <c r="D7" s="260">
        <v>35</v>
      </c>
      <c r="E7" s="261">
        <v>15750</v>
      </c>
      <c r="F7" s="260">
        <v>0</v>
      </c>
      <c r="G7" s="260">
        <v>0</v>
      </c>
      <c r="H7" s="260">
        <v>0</v>
      </c>
      <c r="I7" s="260">
        <v>0</v>
      </c>
      <c r="J7" s="262">
        <v>18</v>
      </c>
      <c r="K7" s="260">
        <v>4648</v>
      </c>
      <c r="L7" s="260">
        <v>1328</v>
      </c>
      <c r="M7" s="261">
        <v>591350</v>
      </c>
      <c r="N7" s="260">
        <f t="shared" ref="N7:Q16" si="0">J7+F7+B7</f>
        <v>19</v>
      </c>
      <c r="O7" s="260">
        <f t="shared" si="0"/>
        <v>4848</v>
      </c>
      <c r="P7" s="260">
        <f t="shared" si="0"/>
        <v>1363</v>
      </c>
      <c r="Q7" s="260">
        <f t="shared" si="0"/>
        <v>607100</v>
      </c>
    </row>
    <row r="8" spans="1:17" s="25" customFormat="1" ht="30" customHeight="1" x14ac:dyDescent="0.35">
      <c r="A8" s="259" t="s">
        <v>35</v>
      </c>
      <c r="B8" s="260">
        <v>1</v>
      </c>
      <c r="C8" s="255">
        <v>5140</v>
      </c>
      <c r="D8" s="255">
        <v>496</v>
      </c>
      <c r="E8" s="256">
        <v>161200</v>
      </c>
      <c r="F8" s="260">
        <v>0</v>
      </c>
      <c r="G8" s="260">
        <v>0</v>
      </c>
      <c r="H8" s="260">
        <v>0</v>
      </c>
      <c r="I8" s="260">
        <v>0</v>
      </c>
      <c r="J8" s="262">
        <v>0</v>
      </c>
      <c r="K8" s="260">
        <v>0</v>
      </c>
      <c r="L8" s="255">
        <v>0</v>
      </c>
      <c r="M8" s="261">
        <v>0</v>
      </c>
      <c r="N8" s="260">
        <f t="shared" si="0"/>
        <v>1</v>
      </c>
      <c r="O8" s="260">
        <f t="shared" si="0"/>
        <v>5140</v>
      </c>
      <c r="P8" s="260">
        <f t="shared" si="0"/>
        <v>496</v>
      </c>
      <c r="Q8" s="260">
        <f t="shared" si="0"/>
        <v>161200</v>
      </c>
    </row>
    <row r="9" spans="1:17" s="25" customFormat="1" ht="30" customHeight="1" x14ac:dyDescent="0.35">
      <c r="A9" s="259" t="s">
        <v>36</v>
      </c>
      <c r="B9" s="255">
        <v>1</v>
      </c>
      <c r="C9" s="260">
        <v>1125</v>
      </c>
      <c r="D9" s="260">
        <v>1022</v>
      </c>
      <c r="E9" s="261">
        <v>460000</v>
      </c>
      <c r="F9" s="255">
        <v>0</v>
      </c>
      <c r="G9" s="255">
        <v>0</v>
      </c>
      <c r="H9" s="255">
        <v>0</v>
      </c>
      <c r="I9" s="255">
        <v>0</v>
      </c>
      <c r="J9" s="257">
        <v>7</v>
      </c>
      <c r="K9" s="255">
        <v>14428</v>
      </c>
      <c r="L9" s="260">
        <v>9430</v>
      </c>
      <c r="M9" s="261">
        <v>4113000</v>
      </c>
      <c r="N9" s="260">
        <f t="shared" si="0"/>
        <v>8</v>
      </c>
      <c r="O9" s="260">
        <f t="shared" si="0"/>
        <v>15553</v>
      </c>
      <c r="P9" s="260">
        <f t="shared" si="0"/>
        <v>10452</v>
      </c>
      <c r="Q9" s="260">
        <f t="shared" si="0"/>
        <v>4573000</v>
      </c>
    </row>
    <row r="10" spans="1:17" s="25" customFormat="1" ht="30" customHeight="1" x14ac:dyDescent="0.35">
      <c r="A10" s="259" t="s">
        <v>37</v>
      </c>
      <c r="B10" s="260">
        <v>2</v>
      </c>
      <c r="C10" s="260">
        <v>50</v>
      </c>
      <c r="D10" s="263">
        <v>50</v>
      </c>
      <c r="E10" s="261">
        <v>20000</v>
      </c>
      <c r="F10" s="260">
        <v>0</v>
      </c>
      <c r="G10" s="260">
        <v>0</v>
      </c>
      <c r="H10" s="260">
        <v>0</v>
      </c>
      <c r="I10" s="260">
        <v>0</v>
      </c>
      <c r="J10" s="262">
        <v>0</v>
      </c>
      <c r="K10" s="260">
        <v>0</v>
      </c>
      <c r="L10" s="255">
        <v>0</v>
      </c>
      <c r="M10" s="261">
        <v>0</v>
      </c>
      <c r="N10" s="262">
        <f t="shared" si="0"/>
        <v>2</v>
      </c>
      <c r="O10" s="260">
        <f t="shared" si="0"/>
        <v>50</v>
      </c>
      <c r="P10" s="260">
        <f t="shared" si="0"/>
        <v>50</v>
      </c>
      <c r="Q10" s="260">
        <f t="shared" si="0"/>
        <v>20000</v>
      </c>
    </row>
    <row r="11" spans="1:17" s="25" customFormat="1" ht="30" customHeight="1" x14ac:dyDescent="0.35">
      <c r="A11" s="259" t="s">
        <v>38</v>
      </c>
      <c r="B11" s="260">
        <v>0</v>
      </c>
      <c r="C11" s="260">
        <v>0</v>
      </c>
      <c r="D11" s="263">
        <v>0</v>
      </c>
      <c r="E11" s="261">
        <v>0</v>
      </c>
      <c r="F11" s="262">
        <v>1</v>
      </c>
      <c r="G11" s="260">
        <v>160</v>
      </c>
      <c r="H11" s="260">
        <v>1150</v>
      </c>
      <c r="I11" s="260">
        <v>402500</v>
      </c>
      <c r="J11" s="262">
        <v>0</v>
      </c>
      <c r="K11" s="260">
        <v>0</v>
      </c>
      <c r="L11" s="260">
        <v>0</v>
      </c>
      <c r="M11" s="261">
        <v>0</v>
      </c>
      <c r="N11" s="260">
        <f t="shared" si="0"/>
        <v>1</v>
      </c>
      <c r="O11" s="260">
        <f t="shared" si="0"/>
        <v>160</v>
      </c>
      <c r="P11" s="260">
        <f t="shared" si="0"/>
        <v>1150</v>
      </c>
      <c r="Q11" s="260">
        <f t="shared" si="0"/>
        <v>402500</v>
      </c>
    </row>
    <row r="12" spans="1:17" s="25" customFormat="1" ht="30" customHeight="1" x14ac:dyDescent="0.35">
      <c r="A12" s="259" t="s">
        <v>41</v>
      </c>
      <c r="B12" s="255">
        <v>1</v>
      </c>
      <c r="C12" s="255">
        <v>200</v>
      </c>
      <c r="D12" s="255">
        <v>12</v>
      </c>
      <c r="E12" s="261">
        <v>5400</v>
      </c>
      <c r="F12" s="260">
        <v>0</v>
      </c>
      <c r="G12" s="260">
        <v>0</v>
      </c>
      <c r="H12" s="260">
        <v>0</v>
      </c>
      <c r="I12" s="260">
        <v>0</v>
      </c>
      <c r="J12" s="262">
        <v>0</v>
      </c>
      <c r="K12" s="260">
        <v>0</v>
      </c>
      <c r="L12" s="260">
        <v>0</v>
      </c>
      <c r="M12" s="261">
        <v>0</v>
      </c>
      <c r="N12" s="262">
        <f t="shared" si="0"/>
        <v>1</v>
      </c>
      <c r="O12" s="260">
        <f t="shared" si="0"/>
        <v>200</v>
      </c>
      <c r="P12" s="260">
        <f t="shared" si="0"/>
        <v>12</v>
      </c>
      <c r="Q12" s="263">
        <f t="shared" si="0"/>
        <v>5400</v>
      </c>
    </row>
    <row r="13" spans="1:17" s="25" customFormat="1" ht="30" customHeight="1" x14ac:dyDescent="0.35">
      <c r="A13" s="259" t="s">
        <v>69</v>
      </c>
      <c r="B13" s="260">
        <v>2</v>
      </c>
      <c r="C13" s="260">
        <v>3104</v>
      </c>
      <c r="D13" s="260">
        <v>1696</v>
      </c>
      <c r="E13" s="261">
        <v>508800</v>
      </c>
      <c r="F13" s="262">
        <v>0</v>
      </c>
      <c r="G13" s="260">
        <v>0</v>
      </c>
      <c r="H13" s="255">
        <v>0</v>
      </c>
      <c r="I13" s="256">
        <v>0</v>
      </c>
      <c r="J13" s="260">
        <v>0</v>
      </c>
      <c r="K13" s="260">
        <v>0</v>
      </c>
      <c r="L13" s="260">
        <v>0</v>
      </c>
      <c r="M13" s="261">
        <v>0</v>
      </c>
      <c r="N13" s="255">
        <f t="shared" si="0"/>
        <v>2</v>
      </c>
      <c r="O13" s="255">
        <f t="shared" si="0"/>
        <v>3104</v>
      </c>
      <c r="P13" s="255">
        <f t="shared" si="0"/>
        <v>1696</v>
      </c>
      <c r="Q13" s="260">
        <f t="shared" si="0"/>
        <v>508800</v>
      </c>
    </row>
    <row r="14" spans="1:17" s="25" customFormat="1" ht="30" customHeight="1" x14ac:dyDescent="0.35">
      <c r="A14" s="259" t="s">
        <v>70</v>
      </c>
      <c r="B14" s="255">
        <v>1</v>
      </c>
      <c r="C14" s="255">
        <v>2500</v>
      </c>
      <c r="D14" s="255">
        <v>2524</v>
      </c>
      <c r="E14" s="256">
        <v>883400</v>
      </c>
      <c r="F14" s="262">
        <v>0</v>
      </c>
      <c r="G14" s="260">
        <v>0</v>
      </c>
      <c r="H14" s="260">
        <v>0</v>
      </c>
      <c r="I14" s="261">
        <v>0</v>
      </c>
      <c r="J14" s="260">
        <v>0</v>
      </c>
      <c r="K14" s="260">
        <v>0</v>
      </c>
      <c r="L14" s="260">
        <v>0</v>
      </c>
      <c r="M14" s="261">
        <v>0</v>
      </c>
      <c r="N14" s="260">
        <f t="shared" si="0"/>
        <v>1</v>
      </c>
      <c r="O14" s="260">
        <f t="shared" si="0"/>
        <v>2500</v>
      </c>
      <c r="P14" s="260">
        <f t="shared" si="0"/>
        <v>2524</v>
      </c>
      <c r="Q14" s="260">
        <f t="shared" si="0"/>
        <v>883400</v>
      </c>
    </row>
    <row r="15" spans="1:17" s="25" customFormat="1" ht="30" customHeight="1" x14ac:dyDescent="0.35">
      <c r="A15" s="259" t="s">
        <v>43</v>
      </c>
      <c r="B15" s="260">
        <v>5</v>
      </c>
      <c r="C15" s="260">
        <v>1481</v>
      </c>
      <c r="D15" s="260">
        <v>2620</v>
      </c>
      <c r="E15" s="261">
        <v>907900</v>
      </c>
      <c r="F15" s="257">
        <v>0</v>
      </c>
      <c r="G15" s="255">
        <v>0</v>
      </c>
      <c r="H15" s="255">
        <v>0</v>
      </c>
      <c r="I15" s="256">
        <v>0</v>
      </c>
      <c r="J15" s="262">
        <v>2</v>
      </c>
      <c r="K15" s="260">
        <v>400</v>
      </c>
      <c r="L15" s="260">
        <v>808</v>
      </c>
      <c r="M15" s="264">
        <v>282800</v>
      </c>
      <c r="N15" s="260">
        <f t="shared" si="0"/>
        <v>7</v>
      </c>
      <c r="O15" s="260">
        <f t="shared" si="0"/>
        <v>1881</v>
      </c>
      <c r="P15" s="260">
        <f t="shared" si="0"/>
        <v>3428</v>
      </c>
      <c r="Q15" s="260">
        <f t="shared" si="0"/>
        <v>1190700</v>
      </c>
    </row>
    <row r="16" spans="1:17" s="25" customFormat="1" ht="30" customHeight="1" x14ac:dyDescent="0.35">
      <c r="A16" s="265" t="s">
        <v>45</v>
      </c>
      <c r="B16" s="266">
        <v>3</v>
      </c>
      <c r="C16" s="266">
        <v>5949</v>
      </c>
      <c r="D16" s="266">
        <v>5700</v>
      </c>
      <c r="E16" s="267">
        <v>2280000</v>
      </c>
      <c r="F16" s="260">
        <v>0</v>
      </c>
      <c r="G16" s="260">
        <v>0</v>
      </c>
      <c r="H16" s="260">
        <v>0</v>
      </c>
      <c r="I16" s="260">
        <v>0</v>
      </c>
      <c r="J16" s="268">
        <v>2</v>
      </c>
      <c r="K16" s="266">
        <v>3141</v>
      </c>
      <c r="L16" s="266">
        <v>2620</v>
      </c>
      <c r="M16" s="267">
        <v>936000</v>
      </c>
      <c r="N16" s="269">
        <f t="shared" si="0"/>
        <v>5</v>
      </c>
      <c r="O16" s="270">
        <f t="shared" si="0"/>
        <v>9090</v>
      </c>
      <c r="P16" s="270">
        <f t="shared" si="0"/>
        <v>8320</v>
      </c>
      <c r="Q16" s="271">
        <f t="shared" si="0"/>
        <v>3216000</v>
      </c>
    </row>
    <row r="17" spans="1:17" s="25" customFormat="1" ht="30" customHeight="1" thickBot="1" x14ac:dyDescent="0.4">
      <c r="A17" s="272" t="s">
        <v>83</v>
      </c>
      <c r="B17" s="273">
        <f t="shared" ref="B17:Q17" si="1">SUM(B6:B16)</f>
        <v>18</v>
      </c>
      <c r="C17" s="273">
        <f t="shared" si="1"/>
        <v>19944</v>
      </c>
      <c r="D17" s="273">
        <f t="shared" si="1"/>
        <v>14540</v>
      </c>
      <c r="E17" s="274">
        <f t="shared" si="1"/>
        <v>5434950</v>
      </c>
      <c r="F17" s="275">
        <f t="shared" si="1"/>
        <v>4</v>
      </c>
      <c r="G17" s="273">
        <f t="shared" si="1"/>
        <v>12150</v>
      </c>
      <c r="H17" s="273">
        <f t="shared" si="1"/>
        <v>2040</v>
      </c>
      <c r="I17" s="274">
        <f t="shared" si="1"/>
        <v>827500</v>
      </c>
      <c r="J17" s="275">
        <f t="shared" si="1"/>
        <v>36</v>
      </c>
      <c r="K17" s="273">
        <f t="shared" si="1"/>
        <v>31632</v>
      </c>
      <c r="L17" s="273">
        <f t="shared" si="1"/>
        <v>18129</v>
      </c>
      <c r="M17" s="274">
        <f t="shared" si="1"/>
        <v>7808650</v>
      </c>
      <c r="N17" s="273">
        <f t="shared" si="1"/>
        <v>58</v>
      </c>
      <c r="O17" s="273">
        <f t="shared" si="1"/>
        <v>63726</v>
      </c>
      <c r="P17" s="273">
        <f t="shared" si="1"/>
        <v>34709</v>
      </c>
      <c r="Q17" s="273">
        <f t="shared" si="1"/>
        <v>14071100</v>
      </c>
    </row>
    <row r="18" spans="1:17" ht="15.75" thickTop="1" x14ac:dyDescent="0.25"/>
  </sheetData>
  <mergeCells count="8">
    <mergeCell ref="D1:O1"/>
    <mergeCell ref="C3:K3"/>
    <mergeCell ref="O3:Q3"/>
    <mergeCell ref="B4:E4"/>
    <mergeCell ref="F4:I4"/>
    <mergeCell ref="J4:M4"/>
    <mergeCell ref="N4:Q4"/>
    <mergeCell ref="A2:N2"/>
  </mergeCells>
  <printOptions horizontalCentered="1" verticalCentered="1"/>
  <pageMargins left="0.2" right="0.5" top="0.32" bottom="1.46" header="0.5" footer="0.5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6.42578125" customWidth="1"/>
    <col min="2" max="2" width="13.28515625" customWidth="1"/>
    <col min="3" max="3" width="15.7109375" customWidth="1"/>
    <col min="4" max="4" width="15.42578125" customWidth="1"/>
    <col min="5" max="5" width="12" customWidth="1"/>
    <col min="6" max="6" width="16.42578125" customWidth="1"/>
    <col min="7" max="7" width="15.85546875" customWidth="1"/>
    <col min="8" max="8" width="12.42578125" customWidth="1"/>
    <col min="9" max="9" width="15.42578125" customWidth="1"/>
    <col min="10" max="10" width="14.28515625" customWidth="1"/>
    <col min="11" max="11" width="9.140625" customWidth="1"/>
    <col min="12" max="12" width="8.7109375" hidden="1" customWidth="1"/>
  </cols>
  <sheetData>
    <row r="1" spans="1:60" ht="39" customHeight="1" x14ac:dyDescent="0.35">
      <c r="A1" s="457" t="s">
        <v>140</v>
      </c>
      <c r="B1" s="457"/>
      <c r="C1" s="457"/>
      <c r="D1" s="457"/>
      <c r="E1" s="457"/>
      <c r="F1" s="457"/>
      <c r="G1" s="457"/>
      <c r="H1" s="457"/>
      <c r="I1" s="457"/>
      <c r="J1" s="383">
        <v>2023</v>
      </c>
      <c r="K1" s="244"/>
      <c r="L1" s="281"/>
      <c r="P1" s="47"/>
      <c r="Q1" s="47"/>
      <c r="R1" s="47"/>
      <c r="S1" s="47"/>
      <c r="T1" s="47"/>
      <c r="U1" s="47"/>
      <c r="V1" s="47"/>
      <c r="W1" s="47"/>
      <c r="X1" s="47"/>
      <c r="Y1" s="3"/>
      <c r="Z1" s="3"/>
      <c r="AA1" s="47"/>
    </row>
    <row r="2" spans="1:60" s="1" customFormat="1" ht="8.4499999999999993" customHeight="1" x14ac:dyDescent="0.3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60" s="1" customFormat="1" ht="18.75" customHeight="1" thickBot="1" x14ac:dyDescent="0.4">
      <c r="A3" s="358" t="s">
        <v>135</v>
      </c>
      <c r="B3" s="382">
        <v>12</v>
      </c>
      <c r="C3" s="359"/>
      <c r="D3" s="359"/>
      <c r="E3" s="359"/>
      <c r="F3" s="359"/>
      <c r="G3" s="357"/>
      <c r="H3" s="357"/>
      <c r="I3" s="357"/>
      <c r="J3" s="455" t="s">
        <v>84</v>
      </c>
      <c r="K3" s="455"/>
      <c r="L3" s="357"/>
    </row>
    <row r="4" spans="1:60" s="6" customFormat="1" ht="30" customHeight="1" thickTop="1" x14ac:dyDescent="0.25">
      <c r="A4" s="360"/>
      <c r="B4" s="459" t="s">
        <v>78</v>
      </c>
      <c r="C4" s="459"/>
      <c r="D4" s="459"/>
      <c r="E4" s="361"/>
      <c r="F4" s="459" t="s">
        <v>122</v>
      </c>
      <c r="G4" s="459"/>
      <c r="H4" s="459" t="s">
        <v>81</v>
      </c>
      <c r="I4" s="459"/>
      <c r="J4" s="459"/>
      <c r="K4" s="459"/>
      <c r="L4" s="459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s="91" customFormat="1" ht="63" customHeight="1" x14ac:dyDescent="0.25">
      <c r="A5" s="362" t="s">
        <v>151</v>
      </c>
      <c r="B5" s="363" t="s">
        <v>5</v>
      </c>
      <c r="C5" s="363" t="s">
        <v>108</v>
      </c>
      <c r="D5" s="363" t="s">
        <v>15</v>
      </c>
      <c r="E5" s="363" t="s">
        <v>5</v>
      </c>
      <c r="F5" s="363" t="s">
        <v>108</v>
      </c>
      <c r="G5" s="363" t="s">
        <v>15</v>
      </c>
      <c r="H5" s="363" t="s">
        <v>5</v>
      </c>
      <c r="I5" s="363" t="s">
        <v>108</v>
      </c>
      <c r="J5" s="458" t="s">
        <v>15</v>
      </c>
      <c r="K5" s="458"/>
      <c r="L5" s="458"/>
    </row>
    <row r="6" spans="1:60" s="1" customFormat="1" ht="48.6" customHeight="1" x14ac:dyDescent="0.25">
      <c r="A6" s="380" t="s">
        <v>32</v>
      </c>
      <c r="B6" s="365">
        <v>1</v>
      </c>
      <c r="C6" s="365">
        <v>18</v>
      </c>
      <c r="D6" s="365">
        <v>9000</v>
      </c>
      <c r="E6" s="365">
        <v>0</v>
      </c>
      <c r="F6" s="365">
        <v>0</v>
      </c>
      <c r="G6" s="365">
        <v>0</v>
      </c>
      <c r="H6" s="365">
        <f t="shared" ref="H6:J9" si="0">B6+E6</f>
        <v>1</v>
      </c>
      <c r="I6" s="365">
        <f t="shared" si="0"/>
        <v>18</v>
      </c>
      <c r="J6" s="365">
        <f t="shared" si="0"/>
        <v>9000</v>
      </c>
      <c r="K6" s="365"/>
      <c r="L6" s="365"/>
    </row>
    <row r="7" spans="1:60" s="1" customFormat="1" ht="48.6" customHeight="1" x14ac:dyDescent="0.25">
      <c r="A7" s="364" t="s">
        <v>104</v>
      </c>
      <c r="B7" s="366">
        <v>0</v>
      </c>
      <c r="C7" s="366">
        <v>0</v>
      </c>
      <c r="D7" s="366">
        <v>0</v>
      </c>
      <c r="E7" s="366">
        <v>2</v>
      </c>
      <c r="F7" s="366">
        <v>65</v>
      </c>
      <c r="G7" s="366">
        <v>29250</v>
      </c>
      <c r="H7" s="367">
        <f t="shared" si="0"/>
        <v>2</v>
      </c>
      <c r="I7" s="367">
        <f t="shared" si="0"/>
        <v>65</v>
      </c>
      <c r="J7" s="367">
        <f t="shared" si="0"/>
        <v>29250</v>
      </c>
      <c r="K7" s="367"/>
      <c r="L7" s="366"/>
    </row>
    <row r="8" spans="1:60" s="1" customFormat="1" ht="47.45" customHeight="1" x14ac:dyDescent="0.25">
      <c r="A8" s="368" t="s">
        <v>36</v>
      </c>
      <c r="B8" s="367">
        <v>1</v>
      </c>
      <c r="C8" s="367">
        <v>18</v>
      </c>
      <c r="D8" s="367">
        <v>7000</v>
      </c>
      <c r="E8" s="367">
        <v>0</v>
      </c>
      <c r="F8" s="367">
        <v>0</v>
      </c>
      <c r="G8" s="367">
        <v>0</v>
      </c>
      <c r="H8" s="367">
        <f t="shared" si="0"/>
        <v>1</v>
      </c>
      <c r="I8" s="367">
        <f t="shared" si="0"/>
        <v>18</v>
      </c>
      <c r="J8" s="367">
        <f t="shared" si="0"/>
        <v>7000</v>
      </c>
      <c r="K8" s="367"/>
      <c r="L8" s="367"/>
    </row>
    <row r="9" spans="1:60" s="1" customFormat="1" ht="45.6" customHeight="1" x14ac:dyDescent="0.25">
      <c r="A9" s="381" t="s">
        <v>88</v>
      </c>
      <c r="B9" s="370">
        <v>2</v>
      </c>
      <c r="C9" s="370">
        <v>453</v>
      </c>
      <c r="D9" s="370">
        <v>134250</v>
      </c>
      <c r="E9" s="370">
        <v>1</v>
      </c>
      <c r="F9" s="369">
        <v>445</v>
      </c>
      <c r="G9" s="369">
        <v>155750</v>
      </c>
      <c r="H9" s="370">
        <f t="shared" si="0"/>
        <v>3</v>
      </c>
      <c r="I9" s="370">
        <f t="shared" si="0"/>
        <v>898</v>
      </c>
      <c r="J9" s="370">
        <f t="shared" si="0"/>
        <v>290000</v>
      </c>
      <c r="K9" s="370"/>
      <c r="L9" s="369"/>
    </row>
    <row r="10" spans="1:60" s="1" customFormat="1" ht="47.45" customHeight="1" thickBot="1" x14ac:dyDescent="0.3">
      <c r="A10" s="371" t="s">
        <v>3</v>
      </c>
      <c r="B10" s="372">
        <f t="shared" ref="B10:J10" si="1">SUM(B6:B9)</f>
        <v>4</v>
      </c>
      <c r="C10" s="372">
        <f t="shared" si="1"/>
        <v>489</v>
      </c>
      <c r="D10" s="372">
        <f t="shared" si="1"/>
        <v>150250</v>
      </c>
      <c r="E10" s="372">
        <f t="shared" si="1"/>
        <v>3</v>
      </c>
      <c r="F10" s="372">
        <f t="shared" si="1"/>
        <v>510</v>
      </c>
      <c r="G10" s="372">
        <f t="shared" si="1"/>
        <v>185000</v>
      </c>
      <c r="H10" s="372">
        <f t="shared" si="1"/>
        <v>7</v>
      </c>
      <c r="I10" s="372">
        <f t="shared" si="1"/>
        <v>999</v>
      </c>
      <c r="J10" s="372">
        <f t="shared" si="1"/>
        <v>335250</v>
      </c>
      <c r="K10" s="372"/>
      <c r="L10" s="372"/>
    </row>
    <row r="11" spans="1:60" ht="15.75" thickTop="1" x14ac:dyDescent="0.25">
      <c r="E11" s="10"/>
      <c r="F11" s="10"/>
      <c r="G11" s="10"/>
    </row>
  </sheetData>
  <mergeCells count="6">
    <mergeCell ref="A1:I1"/>
    <mergeCell ref="J5:L5"/>
    <mergeCell ref="B4:D4"/>
    <mergeCell ref="H4:L4"/>
    <mergeCell ref="F4:G4"/>
    <mergeCell ref="J3:K3"/>
  </mergeCells>
  <pageMargins left="0.7" right="1.7" top="1.47" bottom="0.75" header="0.3" footer="0.3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5.5703125" customWidth="1"/>
    <col min="2" max="2" width="7.5703125" customWidth="1"/>
    <col min="3" max="3" width="11.42578125" customWidth="1"/>
    <col min="4" max="4" width="11.7109375" customWidth="1"/>
    <col min="5" max="5" width="14.42578125" customWidth="1"/>
    <col min="6" max="6" width="8.42578125" customWidth="1"/>
    <col min="7" max="7" width="13.28515625" customWidth="1"/>
    <col min="8" max="8" width="12.7109375" customWidth="1"/>
    <col min="9" max="9" width="17.28515625" customWidth="1"/>
    <col min="10" max="10" width="8" customWidth="1"/>
    <col min="11" max="12" width="10.7109375" bestFit="1" customWidth="1"/>
    <col min="13" max="13" width="17.85546875" customWidth="1"/>
    <col min="15" max="15" width="10.5703125" customWidth="1"/>
    <col min="16" max="16" width="11.7109375" customWidth="1"/>
    <col min="17" max="17" width="16.42578125" customWidth="1"/>
  </cols>
  <sheetData>
    <row r="1" spans="1:26" ht="32.25" customHeight="1" x14ac:dyDescent="0.25">
      <c r="A1" s="1"/>
      <c r="B1" s="1"/>
      <c r="C1" s="1"/>
      <c r="D1" s="1"/>
      <c r="F1" s="48"/>
      <c r="G1" s="48"/>
      <c r="H1" s="48"/>
      <c r="I1" s="48"/>
      <c r="J1" s="48"/>
      <c r="K1" s="1"/>
      <c r="L1" s="1"/>
      <c r="M1" s="1"/>
    </row>
    <row r="2" spans="1:26" s="27" customFormat="1" ht="27.75" customHeight="1" x14ac:dyDescent="0.25">
      <c r="A2" s="462" t="s">
        <v>141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278">
        <v>2023</v>
      </c>
      <c r="P2" s="167"/>
      <c r="Q2" s="167"/>
    </row>
    <row r="3" spans="1:26" ht="46.5" customHeight="1" thickBot="1" x14ac:dyDescent="0.3">
      <c r="A3" s="276" t="s">
        <v>135</v>
      </c>
      <c r="B3" s="277">
        <v>13</v>
      </c>
      <c r="C3" s="8"/>
      <c r="D3" s="8"/>
      <c r="E3" s="8"/>
      <c r="F3" s="8"/>
      <c r="G3" s="8"/>
      <c r="H3" s="8"/>
      <c r="I3" s="8"/>
      <c r="J3" s="8"/>
      <c r="O3" s="460" t="s">
        <v>90</v>
      </c>
      <c r="P3" s="460"/>
      <c r="Q3" s="460"/>
    </row>
    <row r="4" spans="1:26" s="281" customFormat="1" ht="63" customHeight="1" thickTop="1" thickBot="1" x14ac:dyDescent="0.4">
      <c r="A4" s="279"/>
      <c r="B4" s="280" t="s">
        <v>85</v>
      </c>
      <c r="C4" s="280"/>
      <c r="D4" s="280"/>
      <c r="E4" s="280"/>
      <c r="F4" s="461" t="s">
        <v>86</v>
      </c>
      <c r="G4" s="461"/>
      <c r="H4" s="461"/>
      <c r="I4" s="461"/>
      <c r="J4" s="461" t="s">
        <v>123</v>
      </c>
      <c r="K4" s="461"/>
      <c r="L4" s="461"/>
      <c r="M4" s="461"/>
      <c r="N4" s="461" t="s">
        <v>87</v>
      </c>
      <c r="O4" s="461"/>
      <c r="P4" s="461"/>
      <c r="Q4" s="461"/>
    </row>
    <row r="5" spans="1:26" s="281" customFormat="1" ht="89.25" customHeight="1" thickBot="1" x14ac:dyDescent="0.4">
      <c r="A5" s="282" t="s">
        <v>82</v>
      </c>
      <c r="B5" s="282" t="s">
        <v>5</v>
      </c>
      <c r="C5" s="282" t="s">
        <v>107</v>
      </c>
      <c r="D5" s="282" t="s">
        <v>108</v>
      </c>
      <c r="E5" s="282" t="s">
        <v>15</v>
      </c>
      <c r="F5" s="282" t="s">
        <v>5</v>
      </c>
      <c r="G5" s="282" t="s">
        <v>107</v>
      </c>
      <c r="H5" s="282" t="s">
        <v>108</v>
      </c>
      <c r="I5" s="282" t="s">
        <v>15</v>
      </c>
      <c r="J5" s="282" t="s">
        <v>5</v>
      </c>
      <c r="K5" s="282" t="s">
        <v>107</v>
      </c>
      <c r="L5" s="282" t="s">
        <v>108</v>
      </c>
      <c r="M5" s="282" t="s">
        <v>15</v>
      </c>
      <c r="N5" s="282" t="s">
        <v>5</v>
      </c>
      <c r="O5" s="282" t="s">
        <v>107</v>
      </c>
      <c r="P5" s="282" t="s">
        <v>108</v>
      </c>
      <c r="Q5" s="282" t="s">
        <v>15</v>
      </c>
    </row>
    <row r="6" spans="1:26" s="281" customFormat="1" ht="38.1" customHeight="1" x14ac:dyDescent="0.35">
      <c r="A6" s="283" t="s">
        <v>32</v>
      </c>
      <c r="B6" s="283">
        <v>1</v>
      </c>
      <c r="C6" s="283">
        <v>995</v>
      </c>
      <c r="D6" s="283">
        <v>460</v>
      </c>
      <c r="E6" s="283">
        <v>184000</v>
      </c>
      <c r="F6" s="283">
        <v>1</v>
      </c>
      <c r="G6" s="283">
        <v>3563</v>
      </c>
      <c r="H6" s="283">
        <v>5688</v>
      </c>
      <c r="I6" s="283">
        <v>2133000</v>
      </c>
      <c r="J6" s="283">
        <v>49</v>
      </c>
      <c r="K6" s="283">
        <v>16650</v>
      </c>
      <c r="L6" s="283">
        <v>27499</v>
      </c>
      <c r="M6" s="283">
        <v>10027260</v>
      </c>
      <c r="N6" s="283">
        <f>J6+F6+B6</f>
        <v>51</v>
      </c>
      <c r="O6" s="284">
        <f>K6+G6+C6</f>
        <v>21208</v>
      </c>
      <c r="P6" s="284">
        <f>L6+H6+D6</f>
        <v>33647</v>
      </c>
      <c r="Q6" s="284">
        <f>M6+I6+E6</f>
        <v>12344260</v>
      </c>
    </row>
    <row r="7" spans="1:26" s="281" customFormat="1" ht="38.1" customHeight="1" x14ac:dyDescent="0.35">
      <c r="A7" s="283" t="s">
        <v>34</v>
      </c>
      <c r="B7" s="283">
        <v>0</v>
      </c>
      <c r="C7" s="283">
        <v>0</v>
      </c>
      <c r="D7" s="283">
        <v>0</v>
      </c>
      <c r="E7" s="283">
        <v>0</v>
      </c>
      <c r="F7" s="283">
        <v>0</v>
      </c>
      <c r="G7" s="283">
        <v>0</v>
      </c>
      <c r="H7" s="283">
        <v>0</v>
      </c>
      <c r="I7" s="283">
        <v>0</v>
      </c>
      <c r="J7" s="283">
        <v>1</v>
      </c>
      <c r="K7" s="283">
        <v>750</v>
      </c>
      <c r="L7" s="283">
        <v>750</v>
      </c>
      <c r="M7" s="283">
        <v>225000</v>
      </c>
      <c r="N7" s="283">
        <f t="shared" ref="N7:N13" si="0">J7+F7+B7</f>
        <v>1</v>
      </c>
      <c r="O7" s="284">
        <f t="shared" ref="O7:Q13" si="1">K7+G7+C7</f>
        <v>750</v>
      </c>
      <c r="P7" s="284">
        <f t="shared" si="1"/>
        <v>750</v>
      </c>
      <c r="Q7" s="284">
        <f t="shared" si="1"/>
        <v>225000</v>
      </c>
    </row>
    <row r="8" spans="1:26" s="281" customFormat="1" ht="38.1" customHeight="1" x14ac:dyDescent="0.35">
      <c r="A8" s="283" t="s">
        <v>36</v>
      </c>
      <c r="B8" s="283">
        <v>1</v>
      </c>
      <c r="C8" s="283">
        <v>135</v>
      </c>
      <c r="D8" s="283">
        <v>346</v>
      </c>
      <c r="E8" s="283">
        <v>156000</v>
      </c>
      <c r="F8" s="283">
        <v>3</v>
      </c>
      <c r="G8" s="283">
        <v>6526</v>
      </c>
      <c r="H8" s="283">
        <v>2840</v>
      </c>
      <c r="I8" s="283">
        <v>1226000</v>
      </c>
      <c r="J8" s="283">
        <v>4</v>
      </c>
      <c r="K8" s="283">
        <v>7305</v>
      </c>
      <c r="L8" s="283">
        <v>17524</v>
      </c>
      <c r="M8" s="283">
        <v>7948000</v>
      </c>
      <c r="N8" s="283">
        <f t="shared" si="0"/>
        <v>8</v>
      </c>
      <c r="O8" s="284">
        <f t="shared" si="1"/>
        <v>13966</v>
      </c>
      <c r="P8" s="284">
        <f t="shared" si="1"/>
        <v>20710</v>
      </c>
      <c r="Q8" s="284">
        <f t="shared" si="1"/>
        <v>9330000</v>
      </c>
    </row>
    <row r="9" spans="1:26" s="281" customFormat="1" ht="38.1" customHeight="1" x14ac:dyDescent="0.35">
      <c r="A9" s="283" t="s">
        <v>37</v>
      </c>
      <c r="B9" s="283">
        <v>0</v>
      </c>
      <c r="C9" s="283">
        <v>0</v>
      </c>
      <c r="D9" s="283">
        <v>0</v>
      </c>
      <c r="E9" s="283">
        <v>0</v>
      </c>
      <c r="F9" s="283">
        <v>1</v>
      </c>
      <c r="G9" s="283">
        <v>324</v>
      </c>
      <c r="H9" s="283">
        <v>1014</v>
      </c>
      <c r="I9" s="283">
        <v>411200</v>
      </c>
      <c r="J9" s="283">
        <v>1</v>
      </c>
      <c r="K9" s="283">
        <v>5000</v>
      </c>
      <c r="L9" s="283">
        <v>5000</v>
      </c>
      <c r="M9" s="283">
        <v>2500000</v>
      </c>
      <c r="N9" s="283">
        <f t="shared" si="0"/>
        <v>2</v>
      </c>
      <c r="O9" s="284">
        <f t="shared" si="1"/>
        <v>5324</v>
      </c>
      <c r="P9" s="284">
        <f t="shared" si="1"/>
        <v>6014</v>
      </c>
      <c r="Q9" s="284">
        <f t="shared" si="1"/>
        <v>2911200</v>
      </c>
    </row>
    <row r="10" spans="1:26" s="281" customFormat="1" ht="38.1" customHeight="1" x14ac:dyDescent="0.35">
      <c r="A10" s="283" t="s">
        <v>40</v>
      </c>
      <c r="B10" s="283">
        <v>0</v>
      </c>
      <c r="C10" s="283">
        <v>0</v>
      </c>
      <c r="D10" s="283">
        <v>0</v>
      </c>
      <c r="E10" s="283">
        <v>0</v>
      </c>
      <c r="F10" s="283">
        <v>2</v>
      </c>
      <c r="G10" s="283">
        <v>1299</v>
      </c>
      <c r="H10" s="283">
        <v>4348</v>
      </c>
      <c r="I10" s="283">
        <v>1304000</v>
      </c>
      <c r="J10" s="283">
        <v>0</v>
      </c>
      <c r="K10" s="283">
        <v>0</v>
      </c>
      <c r="L10" s="283">
        <v>0</v>
      </c>
      <c r="M10" s="283">
        <v>0</v>
      </c>
      <c r="N10" s="283">
        <f t="shared" si="0"/>
        <v>2</v>
      </c>
      <c r="O10" s="284">
        <f t="shared" si="1"/>
        <v>1299</v>
      </c>
      <c r="P10" s="284">
        <f t="shared" si="1"/>
        <v>4348</v>
      </c>
      <c r="Q10" s="284">
        <f t="shared" si="1"/>
        <v>1304000</v>
      </c>
    </row>
    <row r="11" spans="1:26" s="281" customFormat="1" ht="38.1" customHeight="1" x14ac:dyDescent="0.35">
      <c r="A11" s="283" t="s">
        <v>69</v>
      </c>
      <c r="B11" s="283">
        <v>0</v>
      </c>
      <c r="C11" s="283">
        <v>0</v>
      </c>
      <c r="D11" s="283">
        <v>0</v>
      </c>
      <c r="E11" s="283">
        <v>0</v>
      </c>
      <c r="F11" s="283">
        <v>0</v>
      </c>
      <c r="G11" s="283">
        <v>0</v>
      </c>
      <c r="H11" s="283">
        <v>0</v>
      </c>
      <c r="I11" s="283">
        <v>0</v>
      </c>
      <c r="J11" s="283">
        <v>1</v>
      </c>
      <c r="K11" s="283">
        <v>99</v>
      </c>
      <c r="L11" s="283">
        <v>192</v>
      </c>
      <c r="M11" s="283">
        <v>57600</v>
      </c>
      <c r="N11" s="283">
        <f t="shared" si="0"/>
        <v>1</v>
      </c>
      <c r="O11" s="284">
        <f t="shared" si="1"/>
        <v>99</v>
      </c>
      <c r="P11" s="284">
        <f t="shared" si="1"/>
        <v>192</v>
      </c>
      <c r="Q11" s="284">
        <f t="shared" si="1"/>
        <v>57600</v>
      </c>
    </row>
    <row r="12" spans="1:26" s="281" customFormat="1" ht="38.1" customHeight="1" x14ac:dyDescent="0.35">
      <c r="A12" s="283" t="s">
        <v>88</v>
      </c>
      <c r="B12" s="283">
        <v>0</v>
      </c>
      <c r="C12" s="283">
        <v>0</v>
      </c>
      <c r="D12" s="283">
        <v>0</v>
      </c>
      <c r="E12" s="283">
        <v>0</v>
      </c>
      <c r="F12" s="283">
        <v>4</v>
      </c>
      <c r="G12" s="283">
        <v>1330</v>
      </c>
      <c r="H12" s="283">
        <v>2206</v>
      </c>
      <c r="I12" s="283">
        <v>660100</v>
      </c>
      <c r="J12" s="283">
        <v>0</v>
      </c>
      <c r="K12" s="283">
        <v>0</v>
      </c>
      <c r="L12" s="283">
        <v>0</v>
      </c>
      <c r="M12" s="283">
        <v>0</v>
      </c>
      <c r="N12" s="283">
        <f t="shared" si="0"/>
        <v>4</v>
      </c>
      <c r="O12" s="284">
        <f t="shared" si="1"/>
        <v>1330</v>
      </c>
      <c r="P12" s="284">
        <f t="shared" si="1"/>
        <v>2206</v>
      </c>
      <c r="Q12" s="284">
        <f t="shared" si="1"/>
        <v>660100</v>
      </c>
    </row>
    <row r="13" spans="1:26" s="281" customFormat="1" ht="38.1" customHeight="1" x14ac:dyDescent="0.35">
      <c r="A13" s="283" t="s">
        <v>45</v>
      </c>
      <c r="B13" s="283">
        <v>2</v>
      </c>
      <c r="C13" s="283">
        <v>2000</v>
      </c>
      <c r="D13" s="283">
        <v>1050</v>
      </c>
      <c r="E13" s="283">
        <v>420000</v>
      </c>
      <c r="F13" s="283">
        <v>1</v>
      </c>
      <c r="G13" s="283">
        <v>1341</v>
      </c>
      <c r="H13" s="283">
        <v>1000</v>
      </c>
      <c r="I13" s="283">
        <v>400000</v>
      </c>
      <c r="J13" s="283">
        <v>7</v>
      </c>
      <c r="K13" s="283">
        <v>2698</v>
      </c>
      <c r="L13" s="283">
        <v>3582</v>
      </c>
      <c r="M13" s="283">
        <v>1432800</v>
      </c>
      <c r="N13" s="283">
        <f t="shared" si="0"/>
        <v>10</v>
      </c>
      <c r="O13" s="284">
        <f t="shared" si="1"/>
        <v>6039</v>
      </c>
      <c r="P13" s="284">
        <f t="shared" si="1"/>
        <v>5632</v>
      </c>
      <c r="Q13" s="284">
        <f t="shared" si="1"/>
        <v>2252800</v>
      </c>
    </row>
    <row r="14" spans="1:26" s="287" customFormat="1" ht="38.1" customHeight="1" thickBot="1" x14ac:dyDescent="0.4">
      <c r="A14" s="285" t="s">
        <v>89</v>
      </c>
      <c r="B14" s="286">
        <f t="shared" ref="B14:N14" si="2">SUM(B6:B13)</f>
        <v>4</v>
      </c>
      <c r="C14" s="286">
        <f t="shared" si="2"/>
        <v>3130</v>
      </c>
      <c r="D14" s="286">
        <f t="shared" si="2"/>
        <v>1856</v>
      </c>
      <c r="E14" s="286">
        <f t="shared" si="2"/>
        <v>760000</v>
      </c>
      <c r="F14" s="286">
        <f t="shared" si="2"/>
        <v>12</v>
      </c>
      <c r="G14" s="286">
        <f t="shared" si="2"/>
        <v>14383</v>
      </c>
      <c r="H14" s="286">
        <f t="shared" si="2"/>
        <v>17096</v>
      </c>
      <c r="I14" s="286">
        <f t="shared" si="2"/>
        <v>6134300</v>
      </c>
      <c r="J14" s="286">
        <f t="shared" si="2"/>
        <v>63</v>
      </c>
      <c r="K14" s="286">
        <f t="shared" si="2"/>
        <v>32502</v>
      </c>
      <c r="L14" s="286">
        <f t="shared" si="2"/>
        <v>54547</v>
      </c>
      <c r="M14" s="286">
        <f t="shared" si="2"/>
        <v>22190660</v>
      </c>
      <c r="N14" s="286">
        <f t="shared" si="2"/>
        <v>79</v>
      </c>
      <c r="O14" s="286">
        <f>SUM(O6:O13)</f>
        <v>50015</v>
      </c>
      <c r="P14" s="286">
        <f>SUM(P6:P13)</f>
        <v>73499</v>
      </c>
      <c r="Q14" s="286">
        <f>SUM(Q6:Q13)</f>
        <v>29084960</v>
      </c>
      <c r="R14" s="281"/>
      <c r="S14" s="281"/>
      <c r="T14" s="281"/>
      <c r="U14" s="281"/>
      <c r="V14" s="281"/>
      <c r="W14" s="281"/>
      <c r="X14" s="281"/>
      <c r="Y14" s="281"/>
      <c r="Z14" s="281"/>
    </row>
    <row r="15" spans="1:26" ht="15.75" thickTop="1" x14ac:dyDescent="0.25">
      <c r="L15" s="10"/>
    </row>
    <row r="18" spans="2:4" x14ac:dyDescent="0.25">
      <c r="B18" s="10"/>
      <c r="D18" s="10"/>
    </row>
  </sheetData>
  <mergeCells count="5">
    <mergeCell ref="O3:Q3"/>
    <mergeCell ref="F4:I4"/>
    <mergeCell ref="J4:M4"/>
    <mergeCell ref="N4:Q4"/>
    <mergeCell ref="A2:M2"/>
  </mergeCells>
  <pageMargins left="0.2" right="0.97" top="1.1000000000000001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tabSelected="1" topLeftCell="J7" zoomScale="175" zoomScaleNormal="175" workbookViewId="0">
      <selection sqref="A1:F1"/>
    </sheetView>
  </sheetViews>
  <sheetFormatPr defaultRowHeight="15" x14ac:dyDescent="0.25"/>
  <cols>
    <col min="1" max="1" width="8.28515625" customWidth="1"/>
    <col min="2" max="2" width="5.140625" customWidth="1"/>
    <col min="3" max="3" width="11.28515625" customWidth="1"/>
    <col min="4" max="4" width="10.42578125" customWidth="1"/>
    <col min="5" max="5" width="5.85546875" customWidth="1"/>
    <col min="6" max="6" width="9" customWidth="1"/>
    <col min="7" max="7" width="10.42578125" customWidth="1"/>
    <col min="8" max="8" width="6.42578125" customWidth="1"/>
    <col min="9" max="9" width="13" customWidth="1"/>
    <col min="10" max="10" width="10" customWidth="1"/>
    <col min="11" max="11" width="6.28515625" customWidth="1"/>
    <col min="12" max="12" width="9.28515625" customWidth="1"/>
    <col min="13" max="13" width="12.140625" customWidth="1"/>
  </cols>
  <sheetData>
    <row r="1" spans="1:14" ht="30" customHeight="1" x14ac:dyDescent="0.25">
      <c r="A1" s="124"/>
      <c r="B1" s="124"/>
      <c r="C1" s="115"/>
      <c r="D1" s="115"/>
      <c r="E1" s="116"/>
      <c r="F1" s="116"/>
      <c r="G1" s="124"/>
      <c r="H1" s="124"/>
      <c r="I1" s="124"/>
      <c r="J1" s="124"/>
      <c r="K1" s="124"/>
      <c r="L1" s="124"/>
      <c r="M1" s="124"/>
    </row>
    <row r="2" spans="1:14" s="79" customFormat="1" ht="30" customHeight="1" x14ac:dyDescent="0.25">
      <c r="A2" s="465" t="s">
        <v>154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288">
        <v>2023</v>
      </c>
    </row>
    <row r="3" spans="1:14" s="83" customFormat="1" ht="25.5" customHeight="1" thickBot="1" x14ac:dyDescent="0.3">
      <c r="A3" s="289" t="s">
        <v>135</v>
      </c>
      <c r="B3" s="290">
        <v>14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31" t="s">
        <v>91</v>
      </c>
      <c r="N3" s="130"/>
    </row>
    <row r="4" spans="1:14" s="83" customFormat="1" ht="33" customHeight="1" thickTop="1" x14ac:dyDescent="0.25">
      <c r="A4" s="291"/>
      <c r="B4" s="463" t="s">
        <v>118</v>
      </c>
      <c r="C4" s="463"/>
      <c r="D4" s="292"/>
      <c r="E4" s="464" t="s">
        <v>92</v>
      </c>
      <c r="F4" s="464"/>
      <c r="G4" s="464"/>
      <c r="H4" s="464" t="s">
        <v>119</v>
      </c>
      <c r="I4" s="464"/>
      <c r="J4" s="464"/>
      <c r="K4" s="464" t="s">
        <v>124</v>
      </c>
      <c r="L4" s="464"/>
      <c r="M4" s="293"/>
      <c r="N4" s="294"/>
    </row>
    <row r="5" spans="1:14" s="79" customFormat="1" ht="45" customHeight="1" x14ac:dyDescent="0.25">
      <c r="A5" s="295" t="s">
        <v>82</v>
      </c>
      <c r="B5" s="295" t="s">
        <v>5</v>
      </c>
      <c r="C5" s="295" t="s">
        <v>108</v>
      </c>
      <c r="D5" s="296" t="s">
        <v>15</v>
      </c>
      <c r="E5" s="297" t="s">
        <v>5</v>
      </c>
      <c r="F5" s="295" t="s">
        <v>108</v>
      </c>
      <c r="G5" s="296" t="s">
        <v>15</v>
      </c>
      <c r="H5" s="295" t="s">
        <v>5</v>
      </c>
      <c r="I5" s="295" t="s">
        <v>108</v>
      </c>
      <c r="J5" s="295" t="s">
        <v>15</v>
      </c>
      <c r="K5" s="295" t="s">
        <v>5</v>
      </c>
      <c r="L5" s="295" t="s">
        <v>108</v>
      </c>
      <c r="M5" s="295" t="s">
        <v>15</v>
      </c>
    </row>
    <row r="6" spans="1:14" s="79" customFormat="1" ht="30" customHeight="1" x14ac:dyDescent="0.25">
      <c r="A6" s="298" t="s">
        <v>32</v>
      </c>
      <c r="B6" s="121">
        <v>0</v>
      </c>
      <c r="C6" s="121">
        <v>0</v>
      </c>
      <c r="D6" s="121">
        <v>0</v>
      </c>
      <c r="E6" s="299">
        <v>0</v>
      </c>
      <c r="F6" s="121">
        <v>0</v>
      </c>
      <c r="G6" s="300">
        <v>0</v>
      </c>
      <c r="H6" s="121">
        <v>4</v>
      </c>
      <c r="I6" s="121">
        <v>1357</v>
      </c>
      <c r="J6" s="121">
        <v>514700</v>
      </c>
      <c r="K6" s="121">
        <f>H6+E6+B6</f>
        <v>4</v>
      </c>
      <c r="L6" s="121">
        <f t="shared" ref="L6:M6" si="0">I6+F6+C6</f>
        <v>1357</v>
      </c>
      <c r="M6" s="121">
        <f t="shared" si="0"/>
        <v>514700</v>
      </c>
    </row>
    <row r="7" spans="1:14" s="79" customFormat="1" ht="30" customHeight="1" x14ac:dyDescent="0.25">
      <c r="A7" s="298" t="s">
        <v>36</v>
      </c>
      <c r="B7" s="81">
        <v>1</v>
      </c>
      <c r="C7" s="81">
        <v>570</v>
      </c>
      <c r="D7" s="81">
        <v>228000</v>
      </c>
      <c r="E7" s="301">
        <v>1</v>
      </c>
      <c r="F7" s="81">
        <v>5474</v>
      </c>
      <c r="G7" s="302">
        <v>2460000</v>
      </c>
      <c r="H7" s="81">
        <v>0</v>
      </c>
      <c r="I7" s="81">
        <v>0</v>
      </c>
      <c r="J7" s="81">
        <v>0</v>
      </c>
      <c r="K7" s="81">
        <f t="shared" ref="K7:K9" si="1">H7+E7+B7</f>
        <v>2</v>
      </c>
      <c r="L7" s="81">
        <f t="shared" ref="L7:L9" si="2">I7+F7+C7</f>
        <v>6044</v>
      </c>
      <c r="M7" s="81">
        <f t="shared" ref="M7:M9" si="3">J7+G7+D7</f>
        <v>2688000</v>
      </c>
    </row>
    <row r="8" spans="1:14" s="83" customFormat="1" ht="30" customHeight="1" x14ac:dyDescent="0.25">
      <c r="A8" s="298" t="s">
        <v>41</v>
      </c>
      <c r="B8" s="81">
        <v>0</v>
      </c>
      <c r="C8" s="81">
        <v>0</v>
      </c>
      <c r="D8" s="302">
        <v>0</v>
      </c>
      <c r="E8" s="301">
        <v>1</v>
      </c>
      <c r="F8" s="81">
        <v>57</v>
      </c>
      <c r="G8" s="302">
        <v>22800</v>
      </c>
      <c r="H8" s="81">
        <v>0</v>
      </c>
      <c r="I8" s="81">
        <v>0</v>
      </c>
      <c r="J8" s="81">
        <v>0</v>
      </c>
      <c r="K8" s="81">
        <f t="shared" si="1"/>
        <v>1</v>
      </c>
      <c r="L8" s="81">
        <f t="shared" si="2"/>
        <v>57</v>
      </c>
      <c r="M8" s="81">
        <f t="shared" si="3"/>
        <v>22800</v>
      </c>
    </row>
    <row r="9" spans="1:14" s="83" customFormat="1" ht="30" customHeight="1" x14ac:dyDescent="0.25">
      <c r="A9" s="303" t="s">
        <v>45</v>
      </c>
      <c r="B9" s="304">
        <v>0</v>
      </c>
      <c r="C9" s="304">
        <v>0</v>
      </c>
      <c r="D9" s="305">
        <v>0</v>
      </c>
      <c r="E9" s="306">
        <v>0</v>
      </c>
      <c r="F9" s="304">
        <v>0</v>
      </c>
      <c r="G9" s="305">
        <v>0</v>
      </c>
      <c r="H9" s="304">
        <v>1</v>
      </c>
      <c r="I9" s="304">
        <v>263</v>
      </c>
      <c r="J9" s="304">
        <v>105200</v>
      </c>
      <c r="K9" s="304">
        <f t="shared" si="1"/>
        <v>1</v>
      </c>
      <c r="L9" s="81">
        <f t="shared" si="2"/>
        <v>263</v>
      </c>
      <c r="M9" s="81">
        <f t="shared" si="3"/>
        <v>105200</v>
      </c>
    </row>
    <row r="10" spans="1:14" s="83" customFormat="1" ht="37.5" customHeight="1" thickBot="1" x14ac:dyDescent="0.3">
      <c r="A10" s="307" t="s">
        <v>83</v>
      </c>
      <c r="B10" s="82">
        <f t="shared" ref="B10:M10" si="4">SUM(B6:B9)</f>
        <v>1</v>
      </c>
      <c r="C10" s="82">
        <f t="shared" si="4"/>
        <v>570</v>
      </c>
      <c r="D10" s="308">
        <f t="shared" si="4"/>
        <v>228000</v>
      </c>
      <c r="E10" s="309">
        <f t="shared" si="4"/>
        <v>2</v>
      </c>
      <c r="F10" s="82">
        <f t="shared" si="4"/>
        <v>5531</v>
      </c>
      <c r="G10" s="308">
        <f t="shared" si="4"/>
        <v>2482800</v>
      </c>
      <c r="H10" s="82">
        <f t="shared" si="4"/>
        <v>5</v>
      </c>
      <c r="I10" s="82">
        <f t="shared" si="4"/>
        <v>1620</v>
      </c>
      <c r="J10" s="82">
        <f t="shared" si="4"/>
        <v>619900</v>
      </c>
      <c r="K10" s="82">
        <f t="shared" si="4"/>
        <v>8</v>
      </c>
      <c r="L10" s="82">
        <f t="shared" si="4"/>
        <v>7721</v>
      </c>
      <c r="M10" s="82">
        <f t="shared" si="4"/>
        <v>3330700</v>
      </c>
    </row>
    <row r="11" spans="1:14" s="83" customFormat="1" ht="15.75" thickTop="1" x14ac:dyDescent="0.25"/>
    <row r="16" spans="1:14" x14ac:dyDescent="0.25">
      <c r="B16" s="10"/>
    </row>
  </sheetData>
  <mergeCells count="5">
    <mergeCell ref="B4:C4"/>
    <mergeCell ref="E4:G4"/>
    <mergeCell ref="H4:J4"/>
    <mergeCell ref="K4:L4"/>
    <mergeCell ref="A2:L2"/>
  </mergeCells>
  <printOptions horizontalCentered="1" verticalCentered="1"/>
  <pageMargins left="0.5" right="0.85" top="0.85" bottom="2.81" header="0.45" footer="0.5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5"/>
  <sheetViews>
    <sheetView rightToLeft="1" tabSelected="1" topLeftCell="A10" zoomScale="130" zoomScaleNormal="130" workbookViewId="0">
      <selection sqref="A1:F1"/>
    </sheetView>
  </sheetViews>
  <sheetFormatPr defaultRowHeight="15" x14ac:dyDescent="0.25"/>
  <cols>
    <col min="1" max="1" width="11.28515625" customWidth="1"/>
    <col min="2" max="2" width="5.5703125" customWidth="1"/>
    <col min="3" max="3" width="8.42578125" customWidth="1"/>
    <col min="4" max="4" width="8.28515625" customWidth="1"/>
    <col min="5" max="5" width="12.42578125" customWidth="1"/>
    <col min="6" max="6" width="5.28515625" customWidth="1"/>
    <col min="7" max="7" width="8.42578125" customWidth="1"/>
    <col min="8" max="8" width="8" customWidth="1"/>
    <col min="9" max="9" width="10.42578125" customWidth="1"/>
    <col min="10" max="10" width="5.42578125" customWidth="1"/>
    <col min="11" max="11" width="7.140625" customWidth="1"/>
    <col min="12" max="12" width="8.140625" customWidth="1"/>
    <col min="13" max="13" width="13.42578125" customWidth="1"/>
    <col min="14" max="14" width="7" customWidth="1"/>
    <col min="15" max="15" width="8.28515625" customWidth="1"/>
    <col min="16" max="16" width="8.42578125" customWidth="1"/>
    <col min="17" max="17" width="17.7109375" customWidth="1"/>
    <col min="121" max="121" width="9.140625" customWidth="1"/>
    <col min="678" max="678" width="8.85546875" customWidth="1"/>
  </cols>
  <sheetData>
    <row r="1" spans="1:101" ht="31.5" customHeight="1" x14ac:dyDescent="0.25">
      <c r="A1" s="7" t="s">
        <v>75</v>
      </c>
      <c r="B1" s="40" t="s">
        <v>76</v>
      </c>
      <c r="C1" s="37" t="s">
        <v>77</v>
      </c>
      <c r="D1" s="37"/>
      <c r="E1" s="1"/>
      <c r="F1" s="1"/>
      <c r="G1" s="1"/>
      <c r="H1" s="1"/>
      <c r="I1" s="1"/>
      <c r="J1" s="1"/>
      <c r="K1" s="49"/>
      <c r="L1" s="49"/>
      <c r="M1" s="49"/>
      <c r="N1" s="37"/>
      <c r="O1" s="37"/>
      <c r="P1" s="37"/>
      <c r="Q1" s="37"/>
    </row>
    <row r="2" spans="1:101" s="1" customFormat="1" ht="30" customHeight="1" x14ac:dyDescent="0.25">
      <c r="A2" s="493" t="s">
        <v>159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333">
        <v>2023</v>
      </c>
      <c r="P2" s="168"/>
      <c r="Q2" s="168"/>
    </row>
    <row r="3" spans="1:101" s="1" customFormat="1" ht="36" customHeight="1" thickBot="1" x14ac:dyDescent="0.3">
      <c r="A3" s="241" t="s">
        <v>135</v>
      </c>
      <c r="B3" s="384">
        <v>15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468" t="s">
        <v>110</v>
      </c>
      <c r="O3" s="468"/>
      <c r="P3" s="468"/>
      <c r="Q3" s="468"/>
      <c r="R3"/>
      <c r="S3"/>
    </row>
    <row r="4" spans="1:101" s="311" customFormat="1" ht="41.25" customHeight="1" thickTop="1" x14ac:dyDescent="0.3">
      <c r="A4" s="310"/>
      <c r="B4" s="466" t="s">
        <v>93</v>
      </c>
      <c r="C4" s="466"/>
      <c r="D4" s="466"/>
      <c r="E4" s="466"/>
      <c r="F4" s="188"/>
      <c r="G4" s="466" t="s">
        <v>120</v>
      </c>
      <c r="H4" s="466"/>
      <c r="I4" s="466"/>
      <c r="J4" s="466" t="s">
        <v>94</v>
      </c>
      <c r="K4" s="466"/>
      <c r="L4" s="466"/>
      <c r="M4" s="466"/>
      <c r="N4" s="467" t="s">
        <v>95</v>
      </c>
      <c r="O4" s="467"/>
      <c r="P4" s="467"/>
      <c r="Q4" s="467"/>
      <c r="R4" s="4"/>
      <c r="S4" s="4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</row>
    <row r="5" spans="1:101" s="71" customFormat="1" ht="81.75" customHeight="1" x14ac:dyDescent="0.3">
      <c r="A5" s="93" t="s">
        <v>82</v>
      </c>
      <c r="B5" s="94" t="s">
        <v>5</v>
      </c>
      <c r="C5" s="94" t="s">
        <v>107</v>
      </c>
      <c r="D5" s="94" t="s">
        <v>108</v>
      </c>
      <c r="E5" s="95" t="s">
        <v>15</v>
      </c>
      <c r="F5" s="312" t="s">
        <v>5</v>
      </c>
      <c r="G5" s="313" t="s">
        <v>107</v>
      </c>
      <c r="H5" s="313" t="s">
        <v>108</v>
      </c>
      <c r="I5" s="314" t="s">
        <v>15</v>
      </c>
      <c r="J5" s="96" t="s">
        <v>5</v>
      </c>
      <c r="K5" s="313" t="s">
        <v>107</v>
      </c>
      <c r="L5" s="313" t="s">
        <v>108</v>
      </c>
      <c r="M5" s="314" t="s">
        <v>15</v>
      </c>
      <c r="N5" s="94" t="s">
        <v>5</v>
      </c>
      <c r="O5" s="313" t="s">
        <v>107</v>
      </c>
      <c r="P5" s="313" t="s">
        <v>108</v>
      </c>
      <c r="Q5" s="313" t="s">
        <v>15</v>
      </c>
    </row>
    <row r="6" spans="1:101" s="4" customFormat="1" ht="35.1" customHeight="1" x14ac:dyDescent="0.3">
      <c r="A6" s="315" t="s">
        <v>32</v>
      </c>
      <c r="B6" s="60">
        <v>1</v>
      </c>
      <c r="C6" s="60">
        <v>500</v>
      </c>
      <c r="D6" s="60">
        <v>385</v>
      </c>
      <c r="E6" s="89">
        <v>192500</v>
      </c>
      <c r="F6" s="88">
        <v>1</v>
      </c>
      <c r="G6" s="60">
        <v>200</v>
      </c>
      <c r="H6" s="41">
        <v>97</v>
      </c>
      <c r="I6" s="89">
        <v>48500</v>
      </c>
      <c r="J6" s="38">
        <v>1</v>
      </c>
      <c r="K6" s="38">
        <v>80</v>
      </c>
      <c r="L6" s="38">
        <v>80</v>
      </c>
      <c r="M6" s="38">
        <v>28000</v>
      </c>
      <c r="N6" s="88">
        <f>J6+F6+B6</f>
        <v>3</v>
      </c>
      <c r="O6" s="60">
        <f t="shared" ref="O6:Q6" si="0">K6+G6+C6</f>
        <v>780</v>
      </c>
      <c r="P6" s="41">
        <f t="shared" si="0"/>
        <v>562</v>
      </c>
      <c r="Q6" s="60">
        <f t="shared" si="0"/>
        <v>269000</v>
      </c>
    </row>
    <row r="7" spans="1:101" s="71" customFormat="1" ht="35.1" customHeight="1" x14ac:dyDescent="0.3">
      <c r="A7" s="42" t="s">
        <v>104</v>
      </c>
      <c r="B7" s="38">
        <v>1</v>
      </c>
      <c r="C7" s="38">
        <v>200</v>
      </c>
      <c r="D7" s="38">
        <v>696</v>
      </c>
      <c r="E7" s="62">
        <v>313200</v>
      </c>
      <c r="F7" s="38">
        <v>0</v>
      </c>
      <c r="G7" s="38">
        <v>0</v>
      </c>
      <c r="H7" s="38">
        <v>0</v>
      </c>
      <c r="I7" s="38">
        <v>0</v>
      </c>
      <c r="J7" s="63">
        <v>3</v>
      </c>
      <c r="K7" s="41">
        <v>250</v>
      </c>
      <c r="L7" s="41">
        <v>250</v>
      </c>
      <c r="M7" s="64">
        <v>115000</v>
      </c>
      <c r="N7" s="88">
        <f t="shared" ref="N7:N13" si="1">J7+F7+B7</f>
        <v>4</v>
      </c>
      <c r="O7" s="60">
        <f t="shared" ref="O7:O13" si="2">K7+G7+C7</f>
        <v>450</v>
      </c>
      <c r="P7" s="41">
        <f t="shared" ref="P7:P13" si="3">L7+H7+D7</f>
        <v>946</v>
      </c>
      <c r="Q7" s="60">
        <f t="shared" ref="Q7:Q13" si="4">M7+I7+E7</f>
        <v>428200</v>
      </c>
    </row>
    <row r="8" spans="1:101" s="4" customFormat="1" ht="35.1" customHeight="1" x14ac:dyDescent="0.3">
      <c r="A8" s="42" t="s">
        <v>36</v>
      </c>
      <c r="B8" s="41">
        <v>5</v>
      </c>
      <c r="C8" s="41">
        <v>8050</v>
      </c>
      <c r="D8" s="41">
        <v>6260</v>
      </c>
      <c r="E8" s="64">
        <v>2716000</v>
      </c>
      <c r="F8" s="41">
        <v>1</v>
      </c>
      <c r="G8" s="41">
        <v>214</v>
      </c>
      <c r="H8" s="41">
        <v>297</v>
      </c>
      <c r="I8" s="41">
        <v>120000</v>
      </c>
      <c r="J8" s="88">
        <v>4</v>
      </c>
      <c r="K8" s="60">
        <v>5723</v>
      </c>
      <c r="L8" s="60">
        <v>11925</v>
      </c>
      <c r="M8" s="89">
        <v>4925000</v>
      </c>
      <c r="N8" s="88">
        <f t="shared" si="1"/>
        <v>10</v>
      </c>
      <c r="O8" s="60">
        <f t="shared" si="2"/>
        <v>13987</v>
      </c>
      <c r="P8" s="41">
        <f t="shared" si="3"/>
        <v>18482</v>
      </c>
      <c r="Q8" s="60">
        <f t="shared" si="4"/>
        <v>7761000</v>
      </c>
    </row>
    <row r="9" spans="1:101" s="71" customFormat="1" ht="35.1" customHeight="1" x14ac:dyDescent="0.3">
      <c r="A9" s="42" t="s">
        <v>37</v>
      </c>
      <c r="B9" s="38">
        <v>4</v>
      </c>
      <c r="C9" s="38">
        <v>2131</v>
      </c>
      <c r="D9" s="38">
        <v>1569</v>
      </c>
      <c r="E9" s="62">
        <v>628000</v>
      </c>
      <c r="F9" s="63">
        <v>0</v>
      </c>
      <c r="G9" s="41">
        <v>0</v>
      </c>
      <c r="H9" s="41">
        <v>0</v>
      </c>
      <c r="I9" s="64">
        <v>0</v>
      </c>
      <c r="J9" s="61">
        <v>1</v>
      </c>
      <c r="K9" s="60">
        <v>335</v>
      </c>
      <c r="L9" s="38">
        <v>81</v>
      </c>
      <c r="M9" s="62">
        <v>32400</v>
      </c>
      <c r="N9" s="88">
        <f t="shared" si="1"/>
        <v>5</v>
      </c>
      <c r="O9" s="60">
        <f t="shared" si="2"/>
        <v>2466</v>
      </c>
      <c r="P9" s="41">
        <f t="shared" si="3"/>
        <v>1650</v>
      </c>
      <c r="Q9" s="60">
        <f t="shared" si="4"/>
        <v>660400</v>
      </c>
    </row>
    <row r="10" spans="1:101" s="4" customFormat="1" ht="35.1" customHeight="1" x14ac:dyDescent="0.3">
      <c r="A10" s="42" t="s">
        <v>38</v>
      </c>
      <c r="B10" s="41">
        <v>7</v>
      </c>
      <c r="C10" s="41">
        <v>8616</v>
      </c>
      <c r="D10" s="41">
        <v>4563</v>
      </c>
      <c r="E10" s="64">
        <v>1418800</v>
      </c>
      <c r="F10" s="63">
        <v>0</v>
      </c>
      <c r="G10" s="41">
        <v>0</v>
      </c>
      <c r="H10" s="41">
        <v>0</v>
      </c>
      <c r="I10" s="64">
        <v>0</v>
      </c>
      <c r="J10" s="63">
        <v>0</v>
      </c>
      <c r="K10" s="60">
        <v>0</v>
      </c>
      <c r="L10" s="41">
        <v>0</v>
      </c>
      <c r="M10" s="64">
        <v>0</v>
      </c>
      <c r="N10" s="88">
        <f t="shared" si="1"/>
        <v>7</v>
      </c>
      <c r="O10" s="60">
        <f t="shared" si="2"/>
        <v>8616</v>
      </c>
      <c r="P10" s="41">
        <f t="shared" si="3"/>
        <v>4563</v>
      </c>
      <c r="Q10" s="60">
        <f t="shared" si="4"/>
        <v>1418800</v>
      </c>
    </row>
    <row r="11" spans="1:101" s="4" customFormat="1" ht="35.1" customHeight="1" x14ac:dyDescent="0.3">
      <c r="A11" s="42" t="s">
        <v>39</v>
      </c>
      <c r="B11" s="41">
        <v>2</v>
      </c>
      <c r="C11" s="41">
        <v>800</v>
      </c>
      <c r="D11" s="41">
        <v>325</v>
      </c>
      <c r="E11" s="64">
        <v>162500</v>
      </c>
      <c r="F11" s="63">
        <v>0</v>
      </c>
      <c r="G11" s="41">
        <v>0</v>
      </c>
      <c r="H11" s="41">
        <v>0</v>
      </c>
      <c r="I11" s="64">
        <v>0</v>
      </c>
      <c r="J11" s="63">
        <v>0</v>
      </c>
      <c r="K11" s="60">
        <v>0</v>
      </c>
      <c r="L11" s="41">
        <v>0</v>
      </c>
      <c r="M11" s="64">
        <v>0</v>
      </c>
      <c r="N11" s="88">
        <f t="shared" si="1"/>
        <v>2</v>
      </c>
      <c r="O11" s="60">
        <f t="shared" si="2"/>
        <v>800</v>
      </c>
      <c r="P11" s="41">
        <f t="shared" si="3"/>
        <v>325</v>
      </c>
      <c r="Q11" s="60">
        <f t="shared" si="4"/>
        <v>162500</v>
      </c>
    </row>
    <row r="12" spans="1:101" s="71" customFormat="1" ht="35.1" customHeight="1" x14ac:dyDescent="0.3">
      <c r="A12" s="315" t="s">
        <v>41</v>
      </c>
      <c r="B12" s="38">
        <v>1</v>
      </c>
      <c r="C12" s="38">
        <v>1190</v>
      </c>
      <c r="D12" s="38">
        <v>188</v>
      </c>
      <c r="E12" s="62">
        <v>65800</v>
      </c>
      <c r="F12" s="63">
        <v>0</v>
      </c>
      <c r="G12" s="41">
        <v>0</v>
      </c>
      <c r="H12" s="41">
        <v>0</v>
      </c>
      <c r="I12" s="64">
        <v>0</v>
      </c>
      <c r="J12" s="63">
        <v>0</v>
      </c>
      <c r="K12" s="60">
        <v>0</v>
      </c>
      <c r="L12" s="41">
        <v>0</v>
      </c>
      <c r="M12" s="64">
        <v>0</v>
      </c>
      <c r="N12" s="88">
        <f t="shared" si="1"/>
        <v>1</v>
      </c>
      <c r="O12" s="60">
        <f t="shared" si="2"/>
        <v>1190</v>
      </c>
      <c r="P12" s="41">
        <f t="shared" si="3"/>
        <v>188</v>
      </c>
      <c r="Q12" s="60">
        <f t="shared" si="4"/>
        <v>65800</v>
      </c>
    </row>
    <row r="13" spans="1:101" s="4" customFormat="1" ht="35.1" customHeight="1" x14ac:dyDescent="0.3">
      <c r="A13" s="42" t="s">
        <v>45</v>
      </c>
      <c r="B13" s="41">
        <v>1</v>
      </c>
      <c r="C13" s="41">
        <v>4750</v>
      </c>
      <c r="D13" s="41">
        <v>3720</v>
      </c>
      <c r="E13" s="64">
        <v>1488000</v>
      </c>
      <c r="F13" s="104">
        <v>0</v>
      </c>
      <c r="G13" s="105">
        <v>0</v>
      </c>
      <c r="H13" s="105">
        <v>0</v>
      </c>
      <c r="I13" s="316">
        <v>0</v>
      </c>
      <c r="J13" s="63">
        <v>0</v>
      </c>
      <c r="K13" s="60">
        <v>0</v>
      </c>
      <c r="L13" s="41">
        <v>0</v>
      </c>
      <c r="M13" s="64">
        <v>0</v>
      </c>
      <c r="N13" s="88">
        <f t="shared" si="1"/>
        <v>1</v>
      </c>
      <c r="O13" s="60">
        <f t="shared" si="2"/>
        <v>4750</v>
      </c>
      <c r="P13" s="41">
        <f t="shared" si="3"/>
        <v>3720</v>
      </c>
      <c r="Q13" s="60">
        <f t="shared" si="4"/>
        <v>1488000</v>
      </c>
    </row>
    <row r="14" spans="1:101" s="71" customFormat="1" ht="35.1" customHeight="1" thickBot="1" x14ac:dyDescent="0.35">
      <c r="A14" s="243" t="s">
        <v>83</v>
      </c>
      <c r="B14" s="39">
        <f t="shared" ref="B14:Q14" si="5">SUM(B6:B13)</f>
        <v>22</v>
      </c>
      <c r="C14" s="39">
        <f t="shared" si="5"/>
        <v>26237</v>
      </c>
      <c r="D14" s="39">
        <f t="shared" si="5"/>
        <v>17706</v>
      </c>
      <c r="E14" s="66">
        <f t="shared" si="5"/>
        <v>6984800</v>
      </c>
      <c r="F14" s="39">
        <f t="shared" si="5"/>
        <v>2</v>
      </c>
      <c r="G14" s="39">
        <f t="shared" si="5"/>
        <v>414</v>
      </c>
      <c r="H14" s="39">
        <f t="shared" si="5"/>
        <v>394</v>
      </c>
      <c r="I14" s="39">
        <f t="shared" si="5"/>
        <v>168500</v>
      </c>
      <c r="J14" s="65">
        <f t="shared" si="5"/>
        <v>9</v>
      </c>
      <c r="K14" s="39">
        <f t="shared" si="5"/>
        <v>6388</v>
      </c>
      <c r="L14" s="39">
        <f t="shared" si="5"/>
        <v>12336</v>
      </c>
      <c r="M14" s="66">
        <f t="shared" si="5"/>
        <v>5100400</v>
      </c>
      <c r="N14" s="65">
        <f t="shared" si="5"/>
        <v>33</v>
      </c>
      <c r="O14" s="39">
        <f t="shared" si="5"/>
        <v>33039</v>
      </c>
      <c r="P14" s="39">
        <f t="shared" si="5"/>
        <v>30436</v>
      </c>
      <c r="Q14" s="39">
        <f t="shared" si="5"/>
        <v>12253700</v>
      </c>
    </row>
    <row r="15" spans="1:101" ht="16.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</sheetData>
  <mergeCells count="6">
    <mergeCell ref="A2:M2"/>
    <mergeCell ref="B4:E4"/>
    <mergeCell ref="J4:M4"/>
    <mergeCell ref="N4:Q4"/>
    <mergeCell ref="N3:Q3"/>
    <mergeCell ref="G4:I4"/>
  </mergeCells>
  <pageMargins left="0.2" right="1.27" top="0.78" bottom="0.75" header="0.3" footer="0.3"/>
  <pageSetup paperSize="9" scale="8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3"/>
  <sheetViews>
    <sheetView rightToLeft="1" tabSelected="1" zoomScaleNormal="100" workbookViewId="0">
      <selection sqref="A1:F1"/>
    </sheetView>
  </sheetViews>
  <sheetFormatPr defaultRowHeight="15" x14ac:dyDescent="0.25"/>
  <cols>
    <col min="1" max="1" width="9.28515625" customWidth="1"/>
    <col min="2" max="2" width="19" customWidth="1"/>
    <col min="3" max="3" width="20.85546875" customWidth="1"/>
    <col min="4" max="4" width="9.5703125" customWidth="1"/>
    <col min="5" max="5" width="13.85546875" customWidth="1"/>
    <col min="6" max="6" width="19.42578125" style="3" customWidth="1"/>
    <col min="7" max="7" width="27.140625" customWidth="1"/>
    <col min="10" max="10" width="12.85546875" customWidth="1"/>
    <col min="11" max="11" width="1.140625" hidden="1" customWidth="1"/>
    <col min="12" max="39" width="9.140625" hidden="1" customWidth="1"/>
    <col min="40" max="40" width="3.42578125" hidden="1" customWidth="1"/>
    <col min="41" max="48" width="9.140625" hidden="1" customWidth="1"/>
    <col min="49" max="49" width="0.42578125" hidden="1" customWidth="1"/>
    <col min="50" max="71" width="9.140625" hidden="1" customWidth="1"/>
    <col min="72" max="72" width="7.28515625" hidden="1" customWidth="1"/>
    <col min="73" max="87" width="9.140625" hidden="1" customWidth="1"/>
  </cols>
  <sheetData>
    <row r="1" spans="1:120" s="25" customFormat="1" ht="35.450000000000003" customHeight="1" thickTop="1" x14ac:dyDescent="0.35">
      <c r="A1" s="404" t="s">
        <v>127</v>
      </c>
      <c r="B1" s="404"/>
      <c r="C1" s="404"/>
      <c r="D1" s="404"/>
      <c r="E1" s="404"/>
      <c r="F1" s="404"/>
      <c r="G1" s="376" t="s">
        <v>147</v>
      </c>
      <c r="H1" s="158"/>
    </row>
    <row r="2" spans="1:120" s="25" customFormat="1" ht="16.899999999999999" customHeight="1" thickBot="1" x14ac:dyDescent="0.4">
      <c r="A2" s="170" t="s">
        <v>144</v>
      </c>
      <c r="B2" s="169">
        <v>2</v>
      </c>
      <c r="C2" s="68"/>
      <c r="D2" s="68"/>
      <c r="E2" s="68"/>
      <c r="F2" s="173"/>
      <c r="G2" s="70" t="s">
        <v>0</v>
      </c>
      <c r="J2" s="375"/>
    </row>
    <row r="3" spans="1:120" s="69" customFormat="1" ht="3.75" customHeight="1" thickTop="1" x14ac:dyDescent="0.35">
      <c r="A3" s="29"/>
      <c r="B3" s="412" t="s">
        <v>1</v>
      </c>
      <c r="C3" s="29"/>
      <c r="D3" s="412" t="s">
        <v>2</v>
      </c>
      <c r="E3" s="29"/>
      <c r="F3" s="414" t="s">
        <v>3</v>
      </c>
      <c r="G3" s="29"/>
      <c r="H3" s="25"/>
    </row>
    <row r="4" spans="1:120" s="4" customFormat="1" ht="93" customHeight="1" thickBot="1" x14ac:dyDescent="0.35">
      <c r="A4" s="174"/>
      <c r="B4" s="413"/>
      <c r="C4" s="174"/>
      <c r="D4" s="413"/>
      <c r="E4" s="174"/>
      <c r="F4" s="415"/>
      <c r="G4" s="174"/>
    </row>
    <row r="5" spans="1:120" s="71" customFormat="1" ht="20.100000000000001" customHeight="1" thickTop="1" x14ac:dyDescent="0.3">
      <c r="A5" s="408" t="s">
        <v>4</v>
      </c>
      <c r="B5" s="410" t="s">
        <v>5</v>
      </c>
      <c r="C5" s="410" t="s">
        <v>6</v>
      </c>
      <c r="D5" s="410" t="s">
        <v>5</v>
      </c>
      <c r="E5" s="410" t="s">
        <v>6</v>
      </c>
      <c r="F5" s="410" t="s">
        <v>5</v>
      </c>
      <c r="G5" s="410" t="s">
        <v>6</v>
      </c>
      <c r="H5" s="4"/>
    </row>
    <row r="6" spans="1:120" s="4" customFormat="1" ht="24.6" customHeight="1" x14ac:dyDescent="0.3">
      <c r="A6" s="409"/>
      <c r="B6" s="411"/>
      <c r="C6" s="411"/>
      <c r="D6" s="411"/>
      <c r="E6" s="411"/>
      <c r="F6" s="411"/>
      <c r="G6" s="411"/>
    </row>
    <row r="7" spans="1:120" s="71" customFormat="1" ht="24.95" customHeight="1" x14ac:dyDescent="0.3">
      <c r="A7" s="72">
        <v>2014</v>
      </c>
      <c r="B7" s="41">
        <v>24397</v>
      </c>
      <c r="C7" s="41">
        <v>1823576791</v>
      </c>
      <c r="D7" s="41">
        <v>140</v>
      </c>
      <c r="E7" s="41">
        <v>2142950</v>
      </c>
      <c r="F7" s="41">
        <f>B7+D7</f>
        <v>24537</v>
      </c>
      <c r="G7" s="41">
        <f>C7+E7</f>
        <v>1825719741</v>
      </c>
      <c r="H7" s="73"/>
    </row>
    <row r="8" spans="1:120" s="4" customFormat="1" ht="24.95" customHeight="1" x14ac:dyDescent="0.3">
      <c r="A8" s="72">
        <v>2015</v>
      </c>
      <c r="B8" s="41">
        <v>22592</v>
      </c>
      <c r="C8" s="41">
        <v>1785739026</v>
      </c>
      <c r="D8" s="41">
        <v>124</v>
      </c>
      <c r="E8" s="41">
        <v>2294900</v>
      </c>
      <c r="F8" s="41">
        <v>22716</v>
      </c>
      <c r="G8" s="41">
        <v>1788033926</v>
      </c>
      <c r="H8" s="73"/>
    </row>
    <row r="9" spans="1:120" s="71" customFormat="1" ht="24.95" customHeight="1" x14ac:dyDescent="0.3">
      <c r="A9" s="72">
        <v>2016</v>
      </c>
      <c r="B9" s="41">
        <v>21571</v>
      </c>
      <c r="C9" s="41">
        <v>1757803669</v>
      </c>
      <c r="D9" s="41">
        <v>82</v>
      </c>
      <c r="E9" s="41">
        <v>1563650</v>
      </c>
      <c r="F9" s="41">
        <v>21653</v>
      </c>
      <c r="G9" s="41">
        <v>1759367319</v>
      </c>
      <c r="H9" s="73"/>
    </row>
    <row r="10" spans="1:120" s="4" customFormat="1" ht="24.95" customHeight="1" x14ac:dyDescent="0.3">
      <c r="A10" s="46">
        <v>2017</v>
      </c>
      <c r="B10" s="41">
        <v>24025</v>
      </c>
      <c r="C10" s="41">
        <v>2018794215</v>
      </c>
      <c r="D10" s="41">
        <v>82</v>
      </c>
      <c r="E10" s="41">
        <v>3085000</v>
      </c>
      <c r="F10" s="41">
        <v>24107</v>
      </c>
      <c r="G10" s="41">
        <f>C10+E10</f>
        <v>2021879215</v>
      </c>
      <c r="H10" s="74"/>
    </row>
    <row r="11" spans="1:120" s="4" customFormat="1" ht="24.95" customHeight="1" x14ac:dyDescent="0.3">
      <c r="A11" s="72">
        <v>2018</v>
      </c>
      <c r="B11" s="41">
        <v>20595</v>
      </c>
      <c r="C11" s="41">
        <v>1873614367</v>
      </c>
      <c r="D11" s="41">
        <v>81</v>
      </c>
      <c r="E11" s="41">
        <v>1804300</v>
      </c>
      <c r="F11" s="41">
        <v>20676</v>
      </c>
      <c r="G11" s="41">
        <v>1875418667</v>
      </c>
      <c r="H11" s="73"/>
      <c r="J11" s="75"/>
    </row>
    <row r="12" spans="1:120" s="4" customFormat="1" ht="24.95" customHeight="1" x14ac:dyDescent="0.3">
      <c r="A12" s="46">
        <v>2019</v>
      </c>
      <c r="B12" s="41">
        <v>22349</v>
      </c>
      <c r="C12" s="41">
        <v>2141444255</v>
      </c>
      <c r="D12" s="41">
        <v>115</v>
      </c>
      <c r="E12" s="41">
        <v>4900950</v>
      </c>
      <c r="F12" s="41">
        <v>22464</v>
      </c>
      <c r="G12" s="41">
        <f>C12+E12</f>
        <v>2146345205</v>
      </c>
      <c r="H12" s="73"/>
    </row>
    <row r="13" spans="1:120" s="4" customFormat="1" ht="24.95" customHeight="1" x14ac:dyDescent="0.3">
      <c r="A13" s="72">
        <v>2020</v>
      </c>
      <c r="B13" s="41">
        <v>17509</v>
      </c>
      <c r="C13" s="41">
        <v>1576322549</v>
      </c>
      <c r="D13" s="41">
        <v>156</v>
      </c>
      <c r="E13" s="41">
        <v>5292160</v>
      </c>
      <c r="F13" s="41">
        <v>17665</v>
      </c>
      <c r="G13" s="41">
        <v>1581614709</v>
      </c>
      <c r="H13" s="73"/>
      <c r="J13" s="75"/>
    </row>
    <row r="14" spans="1:120" s="71" customFormat="1" ht="24.95" customHeight="1" x14ac:dyDescent="0.3">
      <c r="A14" s="46">
        <v>2021</v>
      </c>
      <c r="B14" s="43">
        <v>32720</v>
      </c>
      <c r="C14" s="43">
        <v>2939597615</v>
      </c>
      <c r="D14" s="43">
        <v>130</v>
      </c>
      <c r="E14" s="43">
        <v>3144448</v>
      </c>
      <c r="F14" s="43">
        <v>32850</v>
      </c>
      <c r="G14" s="43">
        <f>E14+C14</f>
        <v>2942742063</v>
      </c>
      <c r="H14" s="74"/>
    </row>
    <row r="15" spans="1:120" s="71" customFormat="1" ht="24.95" customHeight="1" x14ac:dyDescent="0.3">
      <c r="A15" s="46">
        <v>2022</v>
      </c>
      <c r="B15" s="43">
        <v>37203</v>
      </c>
      <c r="C15" s="43">
        <v>3264191238</v>
      </c>
      <c r="D15" s="43">
        <v>239</v>
      </c>
      <c r="E15" s="43">
        <v>3994700</v>
      </c>
      <c r="F15" s="43">
        <v>37442</v>
      </c>
      <c r="G15" s="43">
        <v>3268185938</v>
      </c>
      <c r="H15" s="74"/>
    </row>
    <row r="16" spans="1:120" s="76" customFormat="1" ht="24.95" customHeight="1" thickBot="1" x14ac:dyDescent="0.35">
      <c r="A16" s="77">
        <v>2023</v>
      </c>
      <c r="B16" s="78">
        <v>34158</v>
      </c>
      <c r="C16" s="78">
        <v>3114152166</v>
      </c>
      <c r="D16" s="78">
        <v>215</v>
      </c>
      <c r="E16" s="78">
        <v>4612137</v>
      </c>
      <c r="F16" s="78">
        <v>34373</v>
      </c>
      <c r="G16" s="78">
        <f>E16+C16</f>
        <v>3118764303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</row>
    <row r="17" spans="1:8" ht="16.149999999999999" customHeight="1" thickTop="1" x14ac:dyDescent="0.25">
      <c r="A17" s="405" t="s">
        <v>7</v>
      </c>
      <c r="B17" s="405"/>
      <c r="C17" s="405"/>
      <c r="D17" s="405"/>
      <c r="E17" s="405"/>
      <c r="F17" s="405"/>
      <c r="G17" s="405"/>
      <c r="H17" s="2"/>
    </row>
    <row r="18" spans="1:8" ht="15.6" customHeight="1" x14ac:dyDescent="0.25">
      <c r="A18" s="406" t="s">
        <v>8</v>
      </c>
      <c r="B18" s="406"/>
      <c r="C18" s="406"/>
      <c r="D18" s="30"/>
      <c r="E18" s="30"/>
      <c r="F18" s="31"/>
      <c r="G18" s="30"/>
      <c r="H18" s="2"/>
    </row>
    <row r="19" spans="1:8" ht="15.6" customHeight="1" x14ac:dyDescent="0.25">
      <c r="A19" s="406" t="s">
        <v>9</v>
      </c>
      <c r="B19" s="406"/>
      <c r="C19" s="406"/>
      <c r="D19" s="407"/>
      <c r="E19" s="407"/>
      <c r="F19" s="407"/>
      <c r="G19" s="407"/>
      <c r="H19" s="2"/>
    </row>
    <row r="20" spans="1:8" x14ac:dyDescent="0.25">
      <c r="C20" s="10"/>
    </row>
    <row r="21" spans="1:8" x14ac:dyDescent="0.25">
      <c r="D21" s="10"/>
    </row>
    <row r="23" spans="1:8" x14ac:dyDescent="0.25">
      <c r="C23" s="10"/>
    </row>
  </sheetData>
  <mergeCells count="15">
    <mergeCell ref="A1:F1"/>
    <mergeCell ref="A17:G17"/>
    <mergeCell ref="A18:C18"/>
    <mergeCell ref="A19:C19"/>
    <mergeCell ref="D19:G19"/>
    <mergeCell ref="A5:A6"/>
    <mergeCell ref="B5:B6"/>
    <mergeCell ref="C5:C6"/>
    <mergeCell ref="D5:D6"/>
    <mergeCell ref="E5:E6"/>
    <mergeCell ref="F5:F6"/>
    <mergeCell ref="B3:B4"/>
    <mergeCell ref="D3:D4"/>
    <mergeCell ref="F3:F4"/>
    <mergeCell ref="G5:G6"/>
  </mergeCells>
  <printOptions horizontalCentered="1" verticalCentered="1"/>
  <pageMargins left="0.5" right="1.61" top="0.2" bottom="0.77" header="0.24" footer="0.5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0.5703125" style="1" customWidth="1"/>
    <col min="2" max="2" width="9.7109375" style="1" customWidth="1"/>
    <col min="3" max="3" width="11.5703125" style="1" customWidth="1"/>
    <col min="4" max="4" width="14" style="1" customWidth="1"/>
    <col min="5" max="5" width="10.7109375" style="1" customWidth="1"/>
    <col min="6" max="6" width="11.7109375" style="1" customWidth="1"/>
    <col min="7" max="7" width="12.28515625" style="1" customWidth="1"/>
    <col min="8" max="8" width="12.5703125" style="1" customWidth="1"/>
    <col min="9" max="9" width="15.5703125" style="1" customWidth="1"/>
    <col min="10" max="10" width="12.85546875" style="1" customWidth="1"/>
    <col min="11" max="11" width="1.140625" style="1" hidden="1" customWidth="1"/>
    <col min="12" max="12" width="0" style="1" hidden="1" customWidth="1"/>
    <col min="13" max="39" width="0" hidden="1" customWidth="1"/>
    <col min="40" max="40" width="3.42578125" hidden="1" customWidth="1"/>
    <col min="41" max="48" width="0" hidden="1" customWidth="1"/>
    <col min="49" max="49" width="0.42578125" hidden="1" customWidth="1"/>
    <col min="50" max="71" width="0" hidden="1" customWidth="1"/>
    <col min="72" max="72" width="7.28515625" hidden="1" customWidth="1"/>
    <col min="73" max="87" width="0" hidden="1" customWidth="1"/>
  </cols>
  <sheetData>
    <row r="1" spans="1:12" ht="27" customHeight="1" x14ac:dyDescent="0.25"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5" customFormat="1" ht="39.6" customHeight="1" x14ac:dyDescent="0.25">
      <c r="A2" s="469" t="s">
        <v>142</v>
      </c>
      <c r="B2" s="469"/>
      <c r="C2" s="469"/>
      <c r="D2" s="469"/>
      <c r="E2" s="469"/>
      <c r="F2" s="469"/>
      <c r="G2" s="469"/>
      <c r="H2" s="469"/>
      <c r="I2" s="469"/>
      <c r="J2" s="373">
        <v>2023</v>
      </c>
    </row>
    <row r="3" spans="1:12" s="14" customFormat="1" ht="39.6" customHeight="1" thickBot="1" x14ac:dyDescent="0.35">
      <c r="A3" s="189" t="s">
        <v>135</v>
      </c>
      <c r="B3" s="242">
        <v>16</v>
      </c>
      <c r="C3" s="71"/>
      <c r="D3" s="71"/>
      <c r="E3" s="71"/>
      <c r="F3" s="71"/>
      <c r="G3" s="71"/>
      <c r="H3" s="71"/>
      <c r="I3" s="71"/>
      <c r="J3" s="403" t="s">
        <v>96</v>
      </c>
      <c r="K3" s="388"/>
    </row>
    <row r="4" spans="1:12" s="128" customFormat="1" ht="45" customHeight="1" thickTop="1" x14ac:dyDescent="0.25">
      <c r="A4" s="470" t="s">
        <v>82</v>
      </c>
      <c r="B4" s="474" t="s">
        <v>93</v>
      </c>
      <c r="C4" s="474"/>
      <c r="D4" s="474"/>
      <c r="E4" s="474" t="s">
        <v>94</v>
      </c>
      <c r="F4" s="474"/>
      <c r="G4" s="474"/>
      <c r="H4" s="472" t="s">
        <v>97</v>
      </c>
      <c r="I4" s="473"/>
      <c r="J4" s="473"/>
      <c r="K4" s="334"/>
      <c r="L4" s="127"/>
    </row>
    <row r="5" spans="1:12" s="14" customFormat="1" ht="66.75" customHeight="1" x14ac:dyDescent="0.25">
      <c r="A5" s="471"/>
      <c r="B5" s="335" t="s">
        <v>5</v>
      </c>
      <c r="C5" s="386" t="s">
        <v>108</v>
      </c>
      <c r="D5" s="389" t="s">
        <v>15</v>
      </c>
      <c r="E5" s="335" t="s">
        <v>5</v>
      </c>
      <c r="F5" s="386" t="s">
        <v>108</v>
      </c>
      <c r="G5" s="387" t="s">
        <v>15</v>
      </c>
      <c r="H5" s="335" t="s">
        <v>5</v>
      </c>
      <c r="I5" s="386" t="s">
        <v>108</v>
      </c>
      <c r="J5" s="387" t="s">
        <v>15</v>
      </c>
      <c r="K5" s="336"/>
    </row>
    <row r="6" spans="1:12" s="14" customFormat="1" ht="49.5" customHeight="1" x14ac:dyDescent="0.25">
      <c r="A6" s="385" t="s">
        <v>105</v>
      </c>
      <c r="B6" s="338">
        <v>1</v>
      </c>
      <c r="C6" s="338">
        <v>2845</v>
      </c>
      <c r="D6" s="338">
        <v>1280250</v>
      </c>
      <c r="E6" s="338">
        <v>1</v>
      </c>
      <c r="F6" s="338">
        <v>300</v>
      </c>
      <c r="G6" s="338">
        <v>150000</v>
      </c>
      <c r="H6" s="338">
        <f>E6+B6</f>
        <v>2</v>
      </c>
      <c r="I6" s="338">
        <f>F6+C6</f>
        <v>3145</v>
      </c>
      <c r="J6" s="338">
        <f>G6+D6</f>
        <v>1430250</v>
      </c>
      <c r="K6" s="339"/>
    </row>
    <row r="7" spans="1:12" s="14" customFormat="1" ht="49.5" customHeight="1" x14ac:dyDescent="0.25">
      <c r="A7" s="337" t="s">
        <v>38</v>
      </c>
      <c r="B7" s="340">
        <v>1</v>
      </c>
      <c r="C7" s="340">
        <v>638</v>
      </c>
      <c r="D7" s="340">
        <v>191400</v>
      </c>
      <c r="E7" s="340">
        <v>0</v>
      </c>
      <c r="F7" s="340">
        <v>0</v>
      </c>
      <c r="G7" s="340">
        <v>0</v>
      </c>
      <c r="H7" s="340">
        <f t="shared" ref="H7:H8" si="0">E7+B7</f>
        <v>1</v>
      </c>
      <c r="I7" s="340">
        <f t="shared" ref="I7:I8" si="1">F7+C7</f>
        <v>638</v>
      </c>
      <c r="J7" s="340">
        <f t="shared" ref="J7:J8" si="2">G7+D7</f>
        <v>191400</v>
      </c>
      <c r="K7" s="340"/>
    </row>
    <row r="8" spans="1:12" s="14" customFormat="1" ht="49.5" customHeight="1" x14ac:dyDescent="0.25">
      <c r="A8" s="337" t="s">
        <v>39</v>
      </c>
      <c r="B8" s="337">
        <v>0</v>
      </c>
      <c r="C8" s="337">
        <v>0</v>
      </c>
      <c r="D8" s="337">
        <v>0</v>
      </c>
      <c r="E8" s="337">
        <v>1</v>
      </c>
      <c r="F8" s="337">
        <v>86</v>
      </c>
      <c r="G8" s="337">
        <v>25800</v>
      </c>
      <c r="H8" s="337">
        <f t="shared" si="0"/>
        <v>1</v>
      </c>
      <c r="I8" s="337">
        <f t="shared" si="1"/>
        <v>86</v>
      </c>
      <c r="J8" s="337">
        <f t="shared" si="2"/>
        <v>25800</v>
      </c>
      <c r="K8" s="337"/>
    </row>
    <row r="9" spans="1:12" s="14" customFormat="1" ht="49.5" customHeight="1" thickBot="1" x14ac:dyDescent="0.3">
      <c r="A9" s="341" t="s">
        <v>3</v>
      </c>
      <c r="B9" s="342">
        <f t="shared" ref="B9:J9" si="3">SUM(B6:B8)</f>
        <v>2</v>
      </c>
      <c r="C9" s="342">
        <f t="shared" si="3"/>
        <v>3483</v>
      </c>
      <c r="D9" s="342">
        <f t="shared" si="3"/>
        <v>1471650</v>
      </c>
      <c r="E9" s="342">
        <f t="shared" si="3"/>
        <v>2</v>
      </c>
      <c r="F9" s="342">
        <f t="shared" si="3"/>
        <v>386</v>
      </c>
      <c r="G9" s="342">
        <f t="shared" si="3"/>
        <v>175800</v>
      </c>
      <c r="H9" s="342">
        <f t="shared" si="3"/>
        <v>4</v>
      </c>
      <c r="I9" s="342">
        <f t="shared" si="3"/>
        <v>3869</v>
      </c>
      <c r="J9" s="342">
        <f t="shared" si="3"/>
        <v>1647450</v>
      </c>
      <c r="K9" s="342"/>
    </row>
    <row r="10" spans="1:12" ht="19.5" thickTop="1" x14ac:dyDescent="0.3">
      <c r="A10" s="50"/>
      <c r="B10" s="71"/>
      <c r="C10" s="71"/>
      <c r="D10" s="71"/>
      <c r="E10" s="50"/>
      <c r="F10" s="50"/>
      <c r="G10" s="50"/>
      <c r="H10" s="106"/>
      <c r="I10" s="106"/>
      <c r="J10" s="106"/>
      <c r="K10" s="106"/>
    </row>
    <row r="11" spans="1:12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</row>
  </sheetData>
  <mergeCells count="5">
    <mergeCell ref="A2:I2"/>
    <mergeCell ref="A4:A5"/>
    <mergeCell ref="H4:J4"/>
    <mergeCell ref="B4:D4"/>
    <mergeCell ref="E4:G4"/>
  </mergeCells>
  <printOptions horizontalCentered="1" verticalCentered="1"/>
  <pageMargins left="0.5" right="1.35" top="0.74" bottom="1.91" header="0.5" footer="0.5"/>
  <pageSetup paperSize="9" scale="8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tabSelected="1" topLeftCell="C1" zoomScaleNormal="100" workbookViewId="0">
      <selection sqref="A1:F1"/>
    </sheetView>
  </sheetViews>
  <sheetFormatPr defaultRowHeight="15" x14ac:dyDescent="0.25"/>
  <cols>
    <col min="1" max="1" width="14.7109375" customWidth="1"/>
    <col min="2" max="2" width="13.42578125" customWidth="1"/>
    <col min="3" max="3" width="19.7109375" customWidth="1"/>
    <col min="4" max="4" width="8.7109375" customWidth="1"/>
    <col min="5" max="5" width="15" customWidth="1"/>
    <col min="6" max="6" width="9.28515625" customWidth="1"/>
    <col min="7" max="7" width="19.7109375" customWidth="1"/>
    <col min="8" max="8" width="9" customWidth="1"/>
    <col min="9" max="9" width="13.28515625" customWidth="1"/>
    <col min="10" max="10" width="9" customWidth="1"/>
    <col min="11" max="11" width="14" customWidth="1"/>
    <col min="12" max="12" width="11.5703125" customWidth="1"/>
    <col min="13" max="13" width="19.140625" customWidth="1"/>
  </cols>
  <sheetData>
    <row r="1" spans="1:14" s="1" customFormat="1" ht="27" customHeight="1" x14ac:dyDescent="0.25">
      <c r="A1" s="51"/>
      <c r="B1" s="52"/>
      <c r="C1" s="52"/>
      <c r="J1" s="52"/>
      <c r="K1" s="52"/>
      <c r="L1" s="52"/>
      <c r="M1" s="53"/>
      <c r="N1" s="54"/>
    </row>
    <row r="2" spans="1:14" s="1" customFormat="1" ht="33.75" customHeight="1" x14ac:dyDescent="0.25">
      <c r="A2" s="475" t="s">
        <v>155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390">
        <v>2023</v>
      </c>
      <c r="N2" s="54"/>
    </row>
    <row r="3" spans="1:14" s="1" customFormat="1" ht="39" customHeight="1" thickBot="1" x14ac:dyDescent="0.35">
      <c r="A3" s="343" t="s">
        <v>143</v>
      </c>
      <c r="B3" s="344">
        <v>17</v>
      </c>
      <c r="C3" s="345"/>
      <c r="D3" s="345"/>
      <c r="E3" s="477"/>
      <c r="F3" s="477"/>
      <c r="G3" s="477"/>
      <c r="H3" s="477"/>
      <c r="I3" s="477"/>
      <c r="J3" s="477"/>
      <c r="K3" s="477"/>
      <c r="L3" s="483" t="s">
        <v>10</v>
      </c>
      <c r="M3" s="483"/>
      <c r="N3" s="55"/>
    </row>
    <row r="4" spans="1:14" s="71" customFormat="1" ht="42" customHeight="1" thickTop="1" x14ac:dyDescent="0.3">
      <c r="A4" s="346"/>
      <c r="B4" s="480" t="s">
        <v>98</v>
      </c>
      <c r="C4" s="481"/>
      <c r="D4" s="482" t="s">
        <v>99</v>
      </c>
      <c r="E4" s="478"/>
      <c r="F4" s="478" t="s">
        <v>100</v>
      </c>
      <c r="G4" s="478"/>
      <c r="H4" s="478" t="s">
        <v>101</v>
      </c>
      <c r="I4" s="478"/>
      <c r="J4" s="478" t="s">
        <v>121</v>
      </c>
      <c r="K4" s="479"/>
      <c r="L4" s="476" t="s">
        <v>3</v>
      </c>
      <c r="M4" s="476"/>
      <c r="N4" s="317"/>
    </row>
    <row r="5" spans="1:14" s="71" customFormat="1" ht="39" customHeight="1" x14ac:dyDescent="0.3">
      <c r="A5" s="347" t="s">
        <v>151</v>
      </c>
      <c r="B5" s="396" t="s">
        <v>5</v>
      </c>
      <c r="C5" s="395" t="s">
        <v>15</v>
      </c>
      <c r="D5" s="395" t="s">
        <v>5</v>
      </c>
      <c r="E5" s="394" t="s">
        <v>15</v>
      </c>
      <c r="F5" s="394" t="s">
        <v>5</v>
      </c>
      <c r="G5" s="394" t="s">
        <v>15</v>
      </c>
      <c r="H5" s="394" t="s">
        <v>5</v>
      </c>
      <c r="I5" s="394" t="s">
        <v>15</v>
      </c>
      <c r="J5" s="394" t="s">
        <v>5</v>
      </c>
      <c r="K5" s="394" t="s">
        <v>15</v>
      </c>
      <c r="L5" s="394" t="s">
        <v>5</v>
      </c>
      <c r="M5" s="396" t="s">
        <v>15</v>
      </c>
      <c r="N5" s="317"/>
    </row>
    <row r="6" spans="1:14" s="71" customFormat="1" ht="30" customHeight="1" x14ac:dyDescent="0.3">
      <c r="A6" s="348" t="s">
        <v>32</v>
      </c>
      <c r="B6" s="349">
        <v>0</v>
      </c>
      <c r="C6" s="393">
        <v>0</v>
      </c>
      <c r="D6" s="393">
        <v>0</v>
      </c>
      <c r="E6" s="393">
        <v>0</v>
      </c>
      <c r="F6" s="393">
        <v>498</v>
      </c>
      <c r="G6" s="393">
        <v>41987630</v>
      </c>
      <c r="H6" s="393">
        <v>0</v>
      </c>
      <c r="I6" s="393">
        <v>0</v>
      </c>
      <c r="J6" s="393">
        <v>0</v>
      </c>
      <c r="K6" s="393">
        <v>0</v>
      </c>
      <c r="L6" s="393">
        <f>B6+D6+F6+H6+J6</f>
        <v>498</v>
      </c>
      <c r="M6" s="393">
        <f>C6+E6+G6+I6+K6</f>
        <v>41987630</v>
      </c>
      <c r="N6" s="317"/>
    </row>
    <row r="7" spans="1:14" s="71" customFormat="1" ht="30" customHeight="1" x14ac:dyDescent="0.3">
      <c r="A7" s="350" t="s">
        <v>33</v>
      </c>
      <c r="B7" s="351">
        <v>0</v>
      </c>
      <c r="C7" s="351">
        <v>0</v>
      </c>
      <c r="D7" s="351">
        <v>0</v>
      </c>
      <c r="E7" s="351">
        <v>0</v>
      </c>
      <c r="F7" s="351">
        <v>965</v>
      </c>
      <c r="G7" s="351">
        <v>115551700</v>
      </c>
      <c r="H7" s="351">
        <v>0</v>
      </c>
      <c r="I7" s="351">
        <v>0</v>
      </c>
      <c r="J7" s="351">
        <v>0</v>
      </c>
      <c r="K7" s="351">
        <v>0</v>
      </c>
      <c r="L7" s="349">
        <f t="shared" ref="L7:L20" si="0">B7+D7+F7+H7+J7</f>
        <v>965</v>
      </c>
      <c r="M7" s="349">
        <f t="shared" ref="M7:M20" si="1">C7+E7+G7+I7+K7</f>
        <v>115551700</v>
      </c>
      <c r="N7" s="317"/>
    </row>
    <row r="8" spans="1:14" s="71" customFormat="1" ht="30" customHeight="1" x14ac:dyDescent="0.3">
      <c r="A8" s="325" t="s">
        <v>34</v>
      </c>
      <c r="B8" s="352">
        <v>618</v>
      </c>
      <c r="C8" s="352">
        <v>46300850</v>
      </c>
      <c r="D8" s="352">
        <v>0</v>
      </c>
      <c r="E8" s="352">
        <v>0</v>
      </c>
      <c r="F8" s="352">
        <v>693</v>
      </c>
      <c r="G8" s="352">
        <v>40443450</v>
      </c>
      <c r="H8" s="352">
        <v>0</v>
      </c>
      <c r="I8" s="352">
        <v>0</v>
      </c>
      <c r="J8" s="352">
        <v>0</v>
      </c>
      <c r="K8" s="352">
        <v>0</v>
      </c>
      <c r="L8" s="349">
        <f t="shared" si="0"/>
        <v>1311</v>
      </c>
      <c r="M8" s="349">
        <f t="shared" si="1"/>
        <v>86744300</v>
      </c>
      <c r="N8" s="317"/>
    </row>
    <row r="9" spans="1:14" s="71" customFormat="1" ht="30" customHeight="1" x14ac:dyDescent="0.3">
      <c r="A9" s="350" t="s">
        <v>35</v>
      </c>
      <c r="B9" s="351">
        <v>639</v>
      </c>
      <c r="C9" s="351">
        <v>55173038</v>
      </c>
      <c r="D9" s="351">
        <v>238</v>
      </c>
      <c r="E9" s="351">
        <v>18748700</v>
      </c>
      <c r="F9" s="351">
        <v>12</v>
      </c>
      <c r="G9" s="351">
        <v>692800</v>
      </c>
      <c r="H9" s="351">
        <v>0</v>
      </c>
      <c r="I9" s="351">
        <v>0</v>
      </c>
      <c r="J9" s="351">
        <v>0</v>
      </c>
      <c r="K9" s="351">
        <v>0</v>
      </c>
      <c r="L9" s="349">
        <f t="shared" si="0"/>
        <v>889</v>
      </c>
      <c r="M9" s="349">
        <f t="shared" si="1"/>
        <v>74614538</v>
      </c>
      <c r="N9" s="317"/>
    </row>
    <row r="10" spans="1:14" s="71" customFormat="1" ht="30" customHeight="1" x14ac:dyDescent="0.3">
      <c r="A10" s="325" t="s">
        <v>36</v>
      </c>
      <c r="B10" s="352">
        <v>5379</v>
      </c>
      <c r="C10" s="352">
        <v>698533500</v>
      </c>
      <c r="D10" s="352">
        <v>0</v>
      </c>
      <c r="E10" s="352">
        <v>0</v>
      </c>
      <c r="F10" s="352">
        <v>0</v>
      </c>
      <c r="G10" s="352">
        <v>0</v>
      </c>
      <c r="H10" s="352">
        <v>0</v>
      </c>
      <c r="I10" s="352">
        <v>0</v>
      </c>
      <c r="J10" s="352">
        <v>1</v>
      </c>
      <c r="K10" s="352">
        <v>180000</v>
      </c>
      <c r="L10" s="349">
        <f t="shared" si="0"/>
        <v>5380</v>
      </c>
      <c r="M10" s="349">
        <f t="shared" si="1"/>
        <v>698713500</v>
      </c>
      <c r="N10" s="317"/>
    </row>
    <row r="11" spans="1:14" s="71" customFormat="1" ht="30" customHeight="1" x14ac:dyDescent="0.3">
      <c r="A11" s="350" t="s">
        <v>37</v>
      </c>
      <c r="B11" s="351">
        <v>1984</v>
      </c>
      <c r="C11" s="351">
        <v>160756615</v>
      </c>
      <c r="D11" s="351">
        <v>0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  <c r="J11" s="351">
        <v>0</v>
      </c>
      <c r="K11" s="351">
        <v>0</v>
      </c>
      <c r="L11" s="349">
        <f t="shared" si="0"/>
        <v>1984</v>
      </c>
      <c r="M11" s="349">
        <f t="shared" si="1"/>
        <v>160756615</v>
      </c>
      <c r="N11" s="317"/>
    </row>
    <row r="12" spans="1:14" s="71" customFormat="1" ht="30" customHeight="1" x14ac:dyDescent="0.3">
      <c r="A12" s="325" t="s">
        <v>38</v>
      </c>
      <c r="B12" s="352">
        <v>1878</v>
      </c>
      <c r="C12" s="352">
        <v>144163500</v>
      </c>
      <c r="D12" s="352">
        <v>0</v>
      </c>
      <c r="E12" s="352">
        <v>0</v>
      </c>
      <c r="F12" s="352">
        <v>3</v>
      </c>
      <c r="G12" s="352">
        <v>201600</v>
      </c>
      <c r="H12" s="352">
        <v>0</v>
      </c>
      <c r="I12" s="352">
        <v>0</v>
      </c>
      <c r="J12" s="352">
        <v>0</v>
      </c>
      <c r="K12" s="352">
        <v>0</v>
      </c>
      <c r="L12" s="349">
        <f t="shared" si="0"/>
        <v>1881</v>
      </c>
      <c r="M12" s="349">
        <f t="shared" si="1"/>
        <v>144365100</v>
      </c>
      <c r="N12" s="317"/>
    </row>
    <row r="13" spans="1:14" s="71" customFormat="1" ht="30" customHeight="1" x14ac:dyDescent="0.3">
      <c r="A13" s="350" t="s">
        <v>39</v>
      </c>
      <c r="B13" s="351">
        <v>1878</v>
      </c>
      <c r="C13" s="351">
        <v>144020650</v>
      </c>
      <c r="D13" s="351"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1">
        <v>0</v>
      </c>
      <c r="L13" s="349">
        <f t="shared" si="0"/>
        <v>1878</v>
      </c>
      <c r="M13" s="349">
        <f t="shared" si="1"/>
        <v>144020650</v>
      </c>
      <c r="N13" s="317"/>
    </row>
    <row r="14" spans="1:14" s="71" customFormat="1" ht="30" customHeight="1" x14ac:dyDescent="0.3">
      <c r="A14" s="325" t="s">
        <v>40</v>
      </c>
      <c r="B14" s="352">
        <v>96</v>
      </c>
      <c r="C14" s="352">
        <v>5974840</v>
      </c>
      <c r="D14" s="352">
        <v>0</v>
      </c>
      <c r="E14" s="352">
        <v>0</v>
      </c>
      <c r="F14" s="352">
        <v>182</v>
      </c>
      <c r="G14" s="352">
        <v>11967300</v>
      </c>
      <c r="H14" s="352">
        <v>0</v>
      </c>
      <c r="I14" s="352">
        <v>0</v>
      </c>
      <c r="J14" s="352">
        <v>0</v>
      </c>
      <c r="K14" s="352">
        <v>0</v>
      </c>
      <c r="L14" s="349">
        <f t="shared" si="0"/>
        <v>278</v>
      </c>
      <c r="M14" s="349">
        <f t="shared" si="1"/>
        <v>17942140</v>
      </c>
      <c r="N14" s="317"/>
    </row>
    <row r="15" spans="1:14" s="71" customFormat="1" ht="30" customHeight="1" x14ac:dyDescent="0.3">
      <c r="A15" s="350" t="s">
        <v>41</v>
      </c>
      <c r="B15" s="352">
        <v>1837</v>
      </c>
      <c r="C15" s="352">
        <v>156891264</v>
      </c>
      <c r="D15" s="351">
        <v>0</v>
      </c>
      <c r="E15" s="351">
        <v>0</v>
      </c>
      <c r="F15" s="351">
        <v>0</v>
      </c>
      <c r="G15" s="351">
        <v>0</v>
      </c>
      <c r="H15" s="351">
        <v>0</v>
      </c>
      <c r="I15" s="351">
        <v>0</v>
      </c>
      <c r="J15" s="351">
        <v>0</v>
      </c>
      <c r="K15" s="351">
        <v>0</v>
      </c>
      <c r="L15" s="349">
        <f t="shared" si="0"/>
        <v>1837</v>
      </c>
      <c r="M15" s="349">
        <f t="shared" si="1"/>
        <v>156891264</v>
      </c>
      <c r="N15" s="317"/>
    </row>
    <row r="16" spans="1:14" s="71" customFormat="1" ht="30" customHeight="1" x14ac:dyDescent="0.3">
      <c r="A16" s="325" t="s">
        <v>69</v>
      </c>
      <c r="B16" s="351">
        <v>1874</v>
      </c>
      <c r="C16" s="351">
        <v>108525200</v>
      </c>
      <c r="D16" s="352">
        <v>0</v>
      </c>
      <c r="E16" s="352">
        <v>0</v>
      </c>
      <c r="F16" s="352">
        <v>0</v>
      </c>
      <c r="G16" s="352">
        <v>0</v>
      </c>
      <c r="H16" s="352">
        <v>0</v>
      </c>
      <c r="I16" s="352">
        <v>0</v>
      </c>
      <c r="J16" s="352">
        <v>0</v>
      </c>
      <c r="K16" s="352">
        <v>0</v>
      </c>
      <c r="L16" s="349">
        <f t="shared" si="0"/>
        <v>1874</v>
      </c>
      <c r="M16" s="349">
        <f t="shared" si="1"/>
        <v>108525200</v>
      </c>
      <c r="N16" s="317"/>
    </row>
    <row r="17" spans="1:14" s="71" customFormat="1" ht="30" customHeight="1" x14ac:dyDescent="0.3">
      <c r="A17" s="350" t="s">
        <v>70</v>
      </c>
      <c r="B17" s="352">
        <v>1343</v>
      </c>
      <c r="C17" s="352">
        <v>89260668</v>
      </c>
      <c r="D17" s="351"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  <c r="J17" s="351">
        <v>0</v>
      </c>
      <c r="K17" s="351">
        <v>0</v>
      </c>
      <c r="L17" s="349">
        <f t="shared" si="0"/>
        <v>1343</v>
      </c>
      <c r="M17" s="349">
        <f t="shared" si="1"/>
        <v>89260668</v>
      </c>
      <c r="N17" s="317"/>
    </row>
    <row r="18" spans="1:14" s="71" customFormat="1" ht="30" customHeight="1" x14ac:dyDescent="0.3">
      <c r="A18" s="325" t="s">
        <v>43</v>
      </c>
      <c r="B18" s="351">
        <v>2369</v>
      </c>
      <c r="C18" s="351">
        <v>106980816</v>
      </c>
      <c r="D18" s="352">
        <v>0</v>
      </c>
      <c r="E18" s="352">
        <v>0</v>
      </c>
      <c r="F18" s="352">
        <v>2</v>
      </c>
      <c r="G18" s="352">
        <v>88000</v>
      </c>
      <c r="H18" s="352">
        <v>0</v>
      </c>
      <c r="I18" s="352">
        <v>0</v>
      </c>
      <c r="J18" s="352">
        <v>0</v>
      </c>
      <c r="K18" s="352">
        <v>0</v>
      </c>
      <c r="L18" s="349">
        <f t="shared" si="0"/>
        <v>2371</v>
      </c>
      <c r="M18" s="349">
        <f t="shared" si="1"/>
        <v>107068816</v>
      </c>
      <c r="N18" s="317"/>
    </row>
    <row r="19" spans="1:14" s="71" customFormat="1" ht="30" customHeight="1" x14ac:dyDescent="0.3">
      <c r="A19" s="350" t="s">
        <v>71</v>
      </c>
      <c r="B19" s="352">
        <v>1496</v>
      </c>
      <c r="C19" s="352">
        <v>100296180</v>
      </c>
      <c r="D19" s="351">
        <v>0</v>
      </c>
      <c r="E19" s="351">
        <v>0</v>
      </c>
      <c r="F19" s="351">
        <v>1</v>
      </c>
      <c r="G19" s="351">
        <v>58000</v>
      </c>
      <c r="H19" s="351">
        <v>0</v>
      </c>
      <c r="I19" s="351">
        <v>0</v>
      </c>
      <c r="J19" s="351">
        <v>0</v>
      </c>
      <c r="K19" s="351">
        <v>0</v>
      </c>
      <c r="L19" s="349">
        <f t="shared" si="0"/>
        <v>1497</v>
      </c>
      <c r="M19" s="349">
        <f t="shared" si="1"/>
        <v>100354180</v>
      </c>
      <c r="N19" s="317"/>
    </row>
    <row r="20" spans="1:14" s="71" customFormat="1" ht="30" customHeight="1" x14ac:dyDescent="0.3">
      <c r="A20" s="353" t="s">
        <v>45</v>
      </c>
      <c r="B20" s="352">
        <v>1915</v>
      </c>
      <c r="C20" s="352">
        <v>207470200</v>
      </c>
      <c r="D20" s="354">
        <v>0</v>
      </c>
      <c r="E20" s="354">
        <v>0</v>
      </c>
      <c r="F20" s="354">
        <v>112</v>
      </c>
      <c r="G20" s="354">
        <v>7975100</v>
      </c>
      <c r="H20" s="354">
        <v>4</v>
      </c>
      <c r="I20" s="354">
        <v>289450</v>
      </c>
      <c r="J20" s="354">
        <v>0</v>
      </c>
      <c r="K20" s="354">
        <v>0</v>
      </c>
      <c r="L20" s="349">
        <f t="shared" si="0"/>
        <v>2031</v>
      </c>
      <c r="M20" s="349">
        <f t="shared" si="1"/>
        <v>215734750</v>
      </c>
      <c r="N20" s="317"/>
    </row>
    <row r="21" spans="1:14" s="71" customFormat="1" ht="30" customHeight="1" thickBot="1" x14ac:dyDescent="0.35">
      <c r="A21" s="355" t="s">
        <v>3</v>
      </c>
      <c r="B21" s="356">
        <f t="shared" ref="B21:M21" si="2">SUM(B6:B20)</f>
        <v>23306</v>
      </c>
      <c r="C21" s="356">
        <f t="shared" si="2"/>
        <v>2024347321</v>
      </c>
      <c r="D21" s="356">
        <f t="shared" si="2"/>
        <v>238</v>
      </c>
      <c r="E21" s="356">
        <f t="shared" si="2"/>
        <v>18748700</v>
      </c>
      <c r="F21" s="356">
        <f t="shared" si="2"/>
        <v>2468</v>
      </c>
      <c r="G21" s="356">
        <f t="shared" si="2"/>
        <v>218965580</v>
      </c>
      <c r="H21" s="356">
        <f t="shared" si="2"/>
        <v>4</v>
      </c>
      <c r="I21" s="356">
        <f t="shared" si="2"/>
        <v>289450</v>
      </c>
      <c r="J21" s="356">
        <f t="shared" si="2"/>
        <v>1</v>
      </c>
      <c r="K21" s="356">
        <f t="shared" si="2"/>
        <v>180000</v>
      </c>
      <c r="L21" s="356">
        <f t="shared" si="2"/>
        <v>26017</v>
      </c>
      <c r="M21" s="356">
        <f t="shared" si="2"/>
        <v>2262531051</v>
      </c>
      <c r="N21" s="317"/>
    </row>
    <row r="22" spans="1:14" ht="15.75" thickTop="1" x14ac:dyDescent="0.25"/>
  </sheetData>
  <mergeCells count="9">
    <mergeCell ref="A2:K2"/>
    <mergeCell ref="L4:M4"/>
    <mergeCell ref="E3:K3"/>
    <mergeCell ref="J4:K4"/>
    <mergeCell ref="B4:C4"/>
    <mergeCell ref="D4:E4"/>
    <mergeCell ref="F4:G4"/>
    <mergeCell ref="H4:I4"/>
    <mergeCell ref="L3:M3"/>
  </mergeCells>
  <pageMargins left="0.2" right="0.91" top="0.53" bottom="0.73" header="0.3" footer="0.86"/>
  <pageSetup paperSize="9"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tabSelected="1" topLeftCell="A10" zoomScaleNormal="100" workbookViewId="0">
      <selection sqref="A1:F1"/>
    </sheetView>
  </sheetViews>
  <sheetFormatPr defaultRowHeight="15" x14ac:dyDescent="0.25"/>
  <cols>
    <col min="1" max="1" width="14.28515625" customWidth="1"/>
    <col min="2" max="2" width="9.42578125" customWidth="1"/>
    <col min="3" max="3" width="18" customWidth="1"/>
    <col min="4" max="4" width="10.28515625" customWidth="1"/>
    <col min="5" max="5" width="12.140625" customWidth="1"/>
    <col min="6" max="6" width="10.28515625" customWidth="1"/>
    <col min="7" max="7" width="16.28515625" customWidth="1"/>
    <col min="8" max="9" width="12.7109375" customWidth="1"/>
    <col min="10" max="10" width="14.7109375" customWidth="1"/>
    <col min="11" max="11" width="19.7109375" customWidth="1"/>
  </cols>
  <sheetData>
    <row r="1" spans="1:11" ht="32.25" customHeight="1" x14ac:dyDescent="0.25">
      <c r="A1" s="1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3" customHeight="1" x14ac:dyDescent="0.25">
      <c r="A2" s="484" t="s">
        <v>156</v>
      </c>
      <c r="B2" s="484"/>
      <c r="C2" s="484"/>
      <c r="D2" s="484"/>
      <c r="E2" s="484"/>
      <c r="F2" s="484"/>
      <c r="G2" s="484"/>
      <c r="H2" s="484"/>
      <c r="I2" s="484"/>
      <c r="J2" s="484"/>
      <c r="K2" s="391">
        <v>2023</v>
      </c>
    </row>
    <row r="3" spans="1:11" ht="33" customHeight="1" thickBot="1" x14ac:dyDescent="0.35">
      <c r="A3" s="318" t="s">
        <v>137</v>
      </c>
      <c r="B3" s="319">
        <v>18</v>
      </c>
      <c r="C3" s="320"/>
      <c r="D3" s="129"/>
      <c r="E3" s="129"/>
      <c r="F3" s="129"/>
      <c r="G3" s="129"/>
      <c r="H3" s="129"/>
      <c r="I3" s="485" t="s">
        <v>102</v>
      </c>
      <c r="J3" s="485"/>
      <c r="K3" s="485"/>
    </row>
    <row r="4" spans="1:11" s="25" customFormat="1" ht="33" customHeight="1" thickTop="1" x14ac:dyDescent="0.35">
      <c r="A4" s="321"/>
      <c r="B4" s="490" t="s">
        <v>98</v>
      </c>
      <c r="C4" s="486"/>
      <c r="D4" s="486" t="s">
        <v>99</v>
      </c>
      <c r="E4" s="487"/>
      <c r="F4" s="487" t="s">
        <v>100</v>
      </c>
      <c r="G4" s="487"/>
      <c r="H4" s="487" t="s">
        <v>101</v>
      </c>
      <c r="I4" s="487"/>
      <c r="J4" s="487" t="s">
        <v>3</v>
      </c>
      <c r="K4" s="490"/>
    </row>
    <row r="5" spans="1:11" s="25" customFormat="1" ht="33" customHeight="1" x14ac:dyDescent="0.35">
      <c r="A5" s="322"/>
      <c r="B5" s="491"/>
      <c r="C5" s="488"/>
      <c r="D5" s="488"/>
      <c r="E5" s="489"/>
      <c r="F5" s="489"/>
      <c r="G5" s="489"/>
      <c r="H5" s="489"/>
      <c r="I5" s="489"/>
      <c r="J5" s="489"/>
      <c r="K5" s="491"/>
    </row>
    <row r="6" spans="1:11" s="25" customFormat="1" ht="33" customHeight="1" thickBot="1" x14ac:dyDescent="0.4">
      <c r="A6" s="323" t="s">
        <v>103</v>
      </c>
      <c r="B6" s="397" t="s">
        <v>5</v>
      </c>
      <c r="C6" s="397" t="s">
        <v>15</v>
      </c>
      <c r="D6" s="397" t="s">
        <v>5</v>
      </c>
      <c r="E6" s="397" t="s">
        <v>15</v>
      </c>
      <c r="F6" s="397" t="s">
        <v>5</v>
      </c>
      <c r="G6" s="397" t="s">
        <v>15</v>
      </c>
      <c r="H6" s="397" t="s">
        <v>5</v>
      </c>
      <c r="I6" s="397" t="s">
        <v>15</v>
      </c>
      <c r="J6" s="397" t="s">
        <v>5</v>
      </c>
      <c r="K6" s="398" t="s">
        <v>15</v>
      </c>
    </row>
    <row r="7" spans="1:11" s="25" customFormat="1" ht="27" customHeight="1" x14ac:dyDescent="0.35">
      <c r="A7" s="254" t="s">
        <v>32</v>
      </c>
      <c r="B7" s="263">
        <v>0</v>
      </c>
      <c r="C7" s="392">
        <v>0</v>
      </c>
      <c r="D7" s="392">
        <v>0</v>
      </c>
      <c r="E7" s="392">
        <v>0</v>
      </c>
      <c r="F7" s="392">
        <v>105</v>
      </c>
      <c r="G7" s="392">
        <v>5666650</v>
      </c>
      <c r="H7" s="392">
        <v>0</v>
      </c>
      <c r="I7" s="392">
        <v>0</v>
      </c>
      <c r="J7" s="392">
        <f>H7+F7+D7+B7</f>
        <v>105</v>
      </c>
      <c r="K7" s="263">
        <f>I7+G7+E7+C7</f>
        <v>5666650</v>
      </c>
    </row>
    <row r="8" spans="1:11" s="25" customFormat="1" ht="27" customHeight="1" x14ac:dyDescent="0.35">
      <c r="A8" s="324" t="s">
        <v>33</v>
      </c>
      <c r="B8" s="263">
        <v>0</v>
      </c>
      <c r="C8" s="263">
        <v>0</v>
      </c>
      <c r="D8" s="263">
        <v>0</v>
      </c>
      <c r="E8" s="263">
        <v>0</v>
      </c>
      <c r="F8" s="263">
        <v>245</v>
      </c>
      <c r="G8" s="263">
        <v>19097550</v>
      </c>
      <c r="H8" s="263">
        <v>0</v>
      </c>
      <c r="I8" s="263">
        <v>0</v>
      </c>
      <c r="J8" s="263">
        <f t="shared" ref="J8:J21" si="0">H8+F8+D8+B8</f>
        <v>245</v>
      </c>
      <c r="K8" s="263">
        <f t="shared" ref="K8:K21" si="1">I8+G8+E8+C8</f>
        <v>19097550</v>
      </c>
    </row>
    <row r="9" spans="1:11" s="25" customFormat="1" ht="27" customHeight="1" x14ac:dyDescent="0.35">
      <c r="A9" s="324" t="s">
        <v>34</v>
      </c>
      <c r="B9" s="263">
        <v>228</v>
      </c>
      <c r="C9" s="263">
        <v>12683900</v>
      </c>
      <c r="D9" s="263">
        <v>1</v>
      </c>
      <c r="E9" s="263">
        <v>48000</v>
      </c>
      <c r="F9" s="263">
        <v>153</v>
      </c>
      <c r="G9" s="263">
        <v>7175900</v>
      </c>
      <c r="H9" s="263">
        <v>0</v>
      </c>
      <c r="I9" s="263">
        <v>0</v>
      </c>
      <c r="J9" s="263">
        <f t="shared" si="0"/>
        <v>382</v>
      </c>
      <c r="K9" s="263">
        <f t="shared" si="1"/>
        <v>19907800</v>
      </c>
    </row>
    <row r="10" spans="1:11" s="25" customFormat="1" ht="27" customHeight="1" x14ac:dyDescent="0.35">
      <c r="A10" s="324" t="s">
        <v>35</v>
      </c>
      <c r="B10" s="263">
        <v>13</v>
      </c>
      <c r="C10" s="263">
        <v>934550</v>
      </c>
      <c r="D10" s="263">
        <v>5</v>
      </c>
      <c r="E10" s="263">
        <v>248150</v>
      </c>
      <c r="F10" s="263">
        <v>1</v>
      </c>
      <c r="G10" s="263">
        <v>126350</v>
      </c>
      <c r="H10" s="263">
        <v>0</v>
      </c>
      <c r="I10" s="263">
        <v>0</v>
      </c>
      <c r="J10" s="263">
        <f t="shared" si="0"/>
        <v>19</v>
      </c>
      <c r="K10" s="263">
        <f t="shared" si="1"/>
        <v>1309050</v>
      </c>
    </row>
    <row r="11" spans="1:11" s="25" customFormat="1" ht="27" customHeight="1" x14ac:dyDescent="0.35">
      <c r="A11" s="324" t="s">
        <v>36</v>
      </c>
      <c r="B11" s="263">
        <v>844</v>
      </c>
      <c r="C11" s="263">
        <v>63920000</v>
      </c>
      <c r="D11" s="263">
        <v>0</v>
      </c>
      <c r="E11" s="263">
        <v>0</v>
      </c>
      <c r="F11" s="263">
        <v>0</v>
      </c>
      <c r="G11" s="263">
        <v>0</v>
      </c>
      <c r="H11" s="263">
        <v>0</v>
      </c>
      <c r="I11" s="263">
        <v>0</v>
      </c>
      <c r="J11" s="263">
        <f t="shared" si="0"/>
        <v>844</v>
      </c>
      <c r="K11" s="263">
        <f t="shared" si="1"/>
        <v>63920000</v>
      </c>
    </row>
    <row r="12" spans="1:11" s="25" customFormat="1" ht="27" customHeight="1" x14ac:dyDescent="0.35">
      <c r="A12" s="324" t="s">
        <v>37</v>
      </c>
      <c r="B12" s="263">
        <v>400</v>
      </c>
      <c r="C12" s="263">
        <v>22678020</v>
      </c>
      <c r="D12" s="263">
        <v>0</v>
      </c>
      <c r="E12" s="263">
        <v>0</v>
      </c>
      <c r="F12" s="263">
        <v>0</v>
      </c>
      <c r="G12" s="263">
        <v>0</v>
      </c>
      <c r="H12" s="263">
        <v>0</v>
      </c>
      <c r="I12" s="263">
        <v>0</v>
      </c>
      <c r="J12" s="263">
        <f t="shared" si="0"/>
        <v>400</v>
      </c>
      <c r="K12" s="263">
        <f t="shared" si="1"/>
        <v>22678020</v>
      </c>
    </row>
    <row r="13" spans="1:11" s="25" customFormat="1" ht="27" customHeight="1" x14ac:dyDescent="0.35">
      <c r="A13" s="324" t="s">
        <v>38</v>
      </c>
      <c r="B13" s="263">
        <v>793</v>
      </c>
      <c r="C13" s="263">
        <v>42656650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263">
        <v>0</v>
      </c>
      <c r="J13" s="263">
        <f t="shared" si="0"/>
        <v>793</v>
      </c>
      <c r="K13" s="263">
        <f t="shared" si="1"/>
        <v>42656650</v>
      </c>
    </row>
    <row r="14" spans="1:11" s="25" customFormat="1" ht="27" customHeight="1" x14ac:dyDescent="0.35">
      <c r="A14" s="324" t="s">
        <v>39</v>
      </c>
      <c r="B14" s="263">
        <v>454</v>
      </c>
      <c r="C14" s="263">
        <v>26718150</v>
      </c>
      <c r="D14" s="263">
        <v>0</v>
      </c>
      <c r="E14" s="263">
        <v>0</v>
      </c>
      <c r="F14" s="263">
        <v>0</v>
      </c>
      <c r="G14" s="263">
        <v>0</v>
      </c>
      <c r="H14" s="263">
        <v>0</v>
      </c>
      <c r="I14" s="263">
        <v>0</v>
      </c>
      <c r="J14" s="263">
        <f t="shared" si="0"/>
        <v>454</v>
      </c>
      <c r="K14" s="263">
        <f t="shared" si="1"/>
        <v>26718150</v>
      </c>
    </row>
    <row r="15" spans="1:11" s="25" customFormat="1" ht="27" customHeight="1" x14ac:dyDescent="0.35">
      <c r="A15" s="324" t="s">
        <v>40</v>
      </c>
      <c r="B15" s="263">
        <v>35</v>
      </c>
      <c r="C15" s="263">
        <v>1524000</v>
      </c>
      <c r="D15" s="263">
        <v>0</v>
      </c>
      <c r="E15" s="263">
        <v>0</v>
      </c>
      <c r="F15" s="263">
        <v>36</v>
      </c>
      <c r="G15" s="263">
        <v>1880500</v>
      </c>
      <c r="H15" s="263">
        <v>0</v>
      </c>
      <c r="I15" s="263">
        <v>0</v>
      </c>
      <c r="J15" s="263">
        <f t="shared" si="0"/>
        <v>71</v>
      </c>
      <c r="K15" s="263">
        <f t="shared" si="1"/>
        <v>3404500</v>
      </c>
    </row>
    <row r="16" spans="1:11" s="25" customFormat="1" ht="27" customHeight="1" x14ac:dyDescent="0.35">
      <c r="A16" s="324" t="s">
        <v>41</v>
      </c>
      <c r="B16" s="263">
        <v>832</v>
      </c>
      <c r="C16" s="263">
        <v>58901278</v>
      </c>
      <c r="D16" s="263">
        <v>0</v>
      </c>
      <c r="E16" s="263">
        <v>0</v>
      </c>
      <c r="F16" s="263">
        <v>0</v>
      </c>
      <c r="G16" s="263">
        <v>0</v>
      </c>
      <c r="H16" s="263">
        <v>0</v>
      </c>
      <c r="I16" s="263">
        <v>0</v>
      </c>
      <c r="J16" s="263">
        <f t="shared" si="0"/>
        <v>832</v>
      </c>
      <c r="K16" s="263">
        <f t="shared" si="1"/>
        <v>58901278</v>
      </c>
    </row>
    <row r="17" spans="1:11" s="25" customFormat="1" ht="27" customHeight="1" x14ac:dyDescent="0.35">
      <c r="A17" s="325" t="s">
        <v>69</v>
      </c>
      <c r="B17" s="263">
        <v>807</v>
      </c>
      <c r="C17" s="263">
        <v>32234650</v>
      </c>
      <c r="D17" s="263">
        <v>0</v>
      </c>
      <c r="E17" s="263">
        <v>0</v>
      </c>
      <c r="F17" s="263">
        <v>0</v>
      </c>
      <c r="G17" s="263">
        <v>0</v>
      </c>
      <c r="H17" s="263">
        <v>0</v>
      </c>
      <c r="I17" s="263">
        <v>0</v>
      </c>
      <c r="J17" s="263">
        <f t="shared" si="0"/>
        <v>807</v>
      </c>
      <c r="K17" s="263">
        <f t="shared" si="1"/>
        <v>32234650</v>
      </c>
    </row>
    <row r="18" spans="1:11" s="25" customFormat="1" ht="27" customHeight="1" x14ac:dyDescent="0.35">
      <c r="A18" s="324" t="s">
        <v>70</v>
      </c>
      <c r="B18" s="263">
        <v>108</v>
      </c>
      <c r="C18" s="263">
        <v>4654950</v>
      </c>
      <c r="D18" s="263">
        <v>0</v>
      </c>
      <c r="E18" s="263">
        <v>0</v>
      </c>
      <c r="F18" s="263">
        <v>0</v>
      </c>
      <c r="G18" s="263">
        <v>0</v>
      </c>
      <c r="H18" s="263">
        <v>0</v>
      </c>
      <c r="I18" s="263">
        <v>0</v>
      </c>
      <c r="J18" s="263">
        <f t="shared" si="0"/>
        <v>108</v>
      </c>
      <c r="K18" s="263">
        <f t="shared" si="1"/>
        <v>4654950</v>
      </c>
    </row>
    <row r="19" spans="1:11" s="25" customFormat="1" ht="27" customHeight="1" x14ac:dyDescent="0.35">
      <c r="A19" s="324" t="s">
        <v>43</v>
      </c>
      <c r="B19" s="263">
        <v>1032</v>
      </c>
      <c r="C19" s="263">
        <v>34379633</v>
      </c>
      <c r="D19" s="263">
        <v>0</v>
      </c>
      <c r="E19" s="263">
        <v>0</v>
      </c>
      <c r="F19" s="263">
        <v>0</v>
      </c>
      <c r="G19" s="263">
        <v>0</v>
      </c>
      <c r="H19" s="263">
        <v>1</v>
      </c>
      <c r="I19" s="263">
        <v>28250</v>
      </c>
      <c r="J19" s="263">
        <f t="shared" si="0"/>
        <v>1033</v>
      </c>
      <c r="K19" s="263">
        <f>I19+G19+E19+C19</f>
        <v>34407883</v>
      </c>
    </row>
    <row r="20" spans="1:11" s="25" customFormat="1" ht="27" customHeight="1" x14ac:dyDescent="0.35">
      <c r="A20" s="324" t="s">
        <v>71</v>
      </c>
      <c r="B20" s="263">
        <v>481</v>
      </c>
      <c r="C20" s="263">
        <v>20520700</v>
      </c>
      <c r="D20" s="263">
        <v>0</v>
      </c>
      <c r="E20" s="263">
        <v>0</v>
      </c>
      <c r="F20" s="263">
        <v>0</v>
      </c>
      <c r="G20" s="263">
        <v>0</v>
      </c>
      <c r="H20" s="263">
        <v>0</v>
      </c>
      <c r="I20" s="263">
        <v>0</v>
      </c>
      <c r="J20" s="263">
        <f t="shared" si="0"/>
        <v>481</v>
      </c>
      <c r="K20" s="263">
        <f t="shared" si="1"/>
        <v>20520700</v>
      </c>
    </row>
    <row r="21" spans="1:11" s="25" customFormat="1" ht="27" customHeight="1" x14ac:dyDescent="0.35">
      <c r="A21" s="324" t="s">
        <v>45</v>
      </c>
      <c r="B21" s="263">
        <v>652</v>
      </c>
      <c r="C21" s="263">
        <v>48428100</v>
      </c>
      <c r="D21" s="263">
        <v>0</v>
      </c>
      <c r="E21" s="263">
        <v>0</v>
      </c>
      <c r="F21" s="263">
        <v>35</v>
      </c>
      <c r="G21" s="263">
        <v>1817600</v>
      </c>
      <c r="H21" s="263">
        <v>14</v>
      </c>
      <c r="I21" s="263">
        <v>695200</v>
      </c>
      <c r="J21" s="263">
        <f t="shared" si="0"/>
        <v>701</v>
      </c>
      <c r="K21" s="263">
        <f t="shared" si="1"/>
        <v>50940900</v>
      </c>
    </row>
    <row r="22" spans="1:11" s="25" customFormat="1" ht="27" customHeight="1" thickBot="1" x14ac:dyDescent="0.4">
      <c r="A22" s="326" t="s">
        <v>3</v>
      </c>
      <c r="B22" s="273">
        <f t="shared" ref="B22:I22" si="2">SUM(B7:B21)</f>
        <v>6679</v>
      </c>
      <c r="C22" s="273">
        <f t="shared" si="2"/>
        <v>370234581</v>
      </c>
      <c r="D22" s="273">
        <f t="shared" si="2"/>
        <v>6</v>
      </c>
      <c r="E22" s="273">
        <f t="shared" si="2"/>
        <v>296150</v>
      </c>
      <c r="F22" s="273">
        <f t="shared" si="2"/>
        <v>575</v>
      </c>
      <c r="G22" s="273">
        <f t="shared" si="2"/>
        <v>35764550</v>
      </c>
      <c r="H22" s="273">
        <f t="shared" si="2"/>
        <v>15</v>
      </c>
      <c r="I22" s="273">
        <f t="shared" si="2"/>
        <v>723450</v>
      </c>
      <c r="J22" s="273">
        <f>SUM(J7:J21)</f>
        <v>7275</v>
      </c>
      <c r="K22" s="273">
        <f>SUM(K7:K21)</f>
        <v>407018731</v>
      </c>
    </row>
    <row r="23" spans="1:11" ht="19.5" thickTop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mergeCells count="7">
    <mergeCell ref="A2:J2"/>
    <mergeCell ref="I3:K3"/>
    <mergeCell ref="D4:E5"/>
    <mergeCell ref="B4:C5"/>
    <mergeCell ref="F4:G5"/>
    <mergeCell ref="H4:I5"/>
    <mergeCell ref="J4:K5"/>
  </mergeCells>
  <pageMargins left="0.7" right="1.17" top="0.68" bottom="0.84" header="0.7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rightToLeft="1" tabSelected="1" zoomScaleNormal="100" workbookViewId="0">
      <selection sqref="A1:F1"/>
    </sheetView>
  </sheetViews>
  <sheetFormatPr defaultRowHeight="15" x14ac:dyDescent="0.25"/>
  <cols>
    <col min="11" max="11" width="10.42578125" customWidth="1"/>
    <col min="12" max="12" width="21.7109375" customWidth="1"/>
    <col min="13" max="13" width="6.42578125" customWidth="1"/>
    <col min="14" max="14" width="36" customWidth="1"/>
    <col min="15" max="15" width="31.7109375" customWidth="1"/>
  </cols>
  <sheetData>
    <row r="1" spans="1:14" ht="21" customHeight="1" x14ac:dyDescent="0.35">
      <c r="A1" s="416" t="s">
        <v>158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7" t="s">
        <v>147</v>
      </c>
      <c r="M1" s="417"/>
      <c r="N1" s="25"/>
    </row>
    <row r="2" spans="1:14" ht="21" x14ac:dyDescent="0.35">
      <c r="A2" s="377" t="s">
        <v>157</v>
      </c>
      <c r="B2" s="378">
        <v>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2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2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21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21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2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21" x14ac:dyDescent="0.3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21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21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21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21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2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2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2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2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2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2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2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21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2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21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2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2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2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2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2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2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2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2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2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2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</sheetData>
  <mergeCells count="2">
    <mergeCell ref="A1:K1"/>
    <mergeCell ref="L1:M1"/>
  </mergeCells>
  <pageMargins left="0.7" right="1.6" top="1.165" bottom="0.75" header="0.3" footer="0.3"/>
  <pageSetup scale="6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tabSelected="1" topLeftCell="C7" zoomScaleNormal="100" workbookViewId="0">
      <selection sqref="A1:F1"/>
    </sheetView>
  </sheetViews>
  <sheetFormatPr defaultRowHeight="15" x14ac:dyDescent="0.25"/>
  <cols>
    <col min="1" max="1" width="19.7109375" customWidth="1"/>
    <col min="2" max="2" width="10.42578125" customWidth="1"/>
    <col min="3" max="3" width="15.28515625" customWidth="1"/>
    <col min="4" max="4" width="20.7109375" customWidth="1"/>
    <col min="5" max="5" width="11" customWidth="1"/>
    <col min="6" max="6" width="9.7109375" customWidth="1"/>
    <col min="7" max="7" width="16.5703125" customWidth="1"/>
    <col min="8" max="8" width="18.5703125" customWidth="1"/>
    <col min="9" max="9" width="8.5703125" customWidth="1"/>
    <col min="10" max="10" width="15" customWidth="1"/>
    <col min="11" max="11" width="16.5703125" customWidth="1"/>
    <col min="12" max="12" width="20.7109375" customWidth="1"/>
    <col min="13" max="13" width="15.42578125" customWidth="1"/>
    <col min="14" max="88" width="20.7109375" customWidth="1"/>
  </cols>
  <sheetData>
    <row r="1" spans="1:13" s="1" customFormat="1" ht="45" customHeight="1" x14ac:dyDescent="0.25">
      <c r="B1" s="425" t="s">
        <v>150</v>
      </c>
      <c r="C1" s="425"/>
      <c r="D1" s="425"/>
      <c r="E1" s="425"/>
      <c r="F1" s="425"/>
      <c r="G1" s="425"/>
      <c r="H1" s="425"/>
      <c r="I1" s="425"/>
      <c r="J1" s="425"/>
      <c r="K1" s="399">
        <v>2023</v>
      </c>
      <c r="L1" s="159"/>
      <c r="M1" s="159"/>
    </row>
    <row r="2" spans="1:13" s="1" customFormat="1" ht="26.25" customHeight="1" thickBot="1" x14ac:dyDescent="0.4">
      <c r="A2" s="171" t="s">
        <v>135</v>
      </c>
      <c r="B2" s="28">
        <v>3</v>
      </c>
      <c r="C2" s="32"/>
      <c r="D2" s="32"/>
      <c r="E2" s="32"/>
      <c r="F2" s="32"/>
      <c r="G2" s="32"/>
      <c r="H2" s="32"/>
      <c r="I2" s="32"/>
      <c r="J2" s="32"/>
      <c r="K2" s="32"/>
      <c r="L2" s="424" t="s">
        <v>10</v>
      </c>
      <c r="M2" s="424"/>
    </row>
    <row r="3" spans="1:13" s="1" customFormat="1" ht="37.5" customHeight="1" thickTop="1" x14ac:dyDescent="0.25">
      <c r="A3" s="92" t="s">
        <v>11</v>
      </c>
      <c r="B3" s="427" t="s">
        <v>12</v>
      </c>
      <c r="C3" s="427"/>
      <c r="D3" s="427"/>
      <c r="E3" s="427"/>
      <c r="F3" s="427" t="s">
        <v>13</v>
      </c>
      <c r="G3" s="427"/>
      <c r="H3" s="427"/>
      <c r="I3" s="427"/>
      <c r="J3" s="427" t="s">
        <v>3</v>
      </c>
      <c r="K3" s="427"/>
      <c r="L3" s="427"/>
      <c r="M3" s="427"/>
    </row>
    <row r="4" spans="1:13" s="1" customFormat="1" ht="24.95" customHeight="1" x14ac:dyDescent="0.25">
      <c r="A4" s="418" t="s">
        <v>14</v>
      </c>
      <c r="B4" s="422" t="s">
        <v>5</v>
      </c>
      <c r="C4" s="422" t="s">
        <v>116</v>
      </c>
      <c r="D4" s="422" t="s">
        <v>15</v>
      </c>
      <c r="E4" s="422" t="s">
        <v>16</v>
      </c>
      <c r="F4" s="422" t="s">
        <v>5</v>
      </c>
      <c r="G4" s="422" t="s">
        <v>116</v>
      </c>
      <c r="H4" s="422" t="s">
        <v>15</v>
      </c>
      <c r="I4" s="422" t="s">
        <v>16</v>
      </c>
      <c r="J4" s="422" t="s">
        <v>5</v>
      </c>
      <c r="K4" s="422" t="s">
        <v>116</v>
      </c>
      <c r="L4" s="422" t="s">
        <v>15</v>
      </c>
      <c r="M4" s="428" t="s">
        <v>16</v>
      </c>
    </row>
    <row r="5" spans="1:13" s="91" customFormat="1" ht="63" customHeight="1" thickBot="1" x14ac:dyDescent="0.3">
      <c r="A5" s="419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9"/>
    </row>
    <row r="6" spans="1:13" s="1" customFormat="1" ht="54.95" customHeight="1" x14ac:dyDescent="0.25">
      <c r="A6" s="98" t="s">
        <v>17</v>
      </c>
      <c r="B6" s="99">
        <v>26017</v>
      </c>
      <c r="C6" s="99">
        <v>6131310</v>
      </c>
      <c r="D6" s="99">
        <v>2262531051</v>
      </c>
      <c r="E6" s="99">
        <f>D6/C6</f>
        <v>369.01266629806679</v>
      </c>
      <c r="F6" s="99">
        <v>7275</v>
      </c>
      <c r="G6" s="99">
        <v>1136014</v>
      </c>
      <c r="H6" s="99">
        <v>407018731</v>
      </c>
      <c r="I6" s="99">
        <f>H6/G6</f>
        <v>358.28672093829829</v>
      </c>
      <c r="J6" s="99">
        <f t="shared" ref="J6:L12" si="0">F6+B6</f>
        <v>33292</v>
      </c>
      <c r="K6" s="99">
        <f t="shared" si="0"/>
        <v>7267324</v>
      </c>
      <c r="L6" s="99">
        <f t="shared" si="0"/>
        <v>2669549782</v>
      </c>
      <c r="M6" s="175">
        <f>L6/K6</f>
        <v>367.33600731163216</v>
      </c>
    </row>
    <row r="7" spans="1:13" s="1" customFormat="1" ht="54.95" customHeight="1" x14ac:dyDescent="0.25">
      <c r="A7" s="100" t="s">
        <v>18</v>
      </c>
      <c r="B7" s="101">
        <v>26</v>
      </c>
      <c r="C7" s="101">
        <v>58172</v>
      </c>
      <c r="D7" s="101">
        <v>26223500</v>
      </c>
      <c r="E7" s="101">
        <f t="shared" ref="E7:E12" si="1">D7/C7</f>
        <v>450.79247748057486</v>
      </c>
      <c r="F7" s="101">
        <v>0</v>
      </c>
      <c r="G7" s="101">
        <v>0</v>
      </c>
      <c r="H7" s="101">
        <v>0</v>
      </c>
      <c r="I7" s="101">
        <v>0</v>
      </c>
      <c r="J7" s="101">
        <f t="shared" si="0"/>
        <v>26</v>
      </c>
      <c r="K7" s="101">
        <f t="shared" si="0"/>
        <v>58172</v>
      </c>
      <c r="L7" s="101">
        <f t="shared" si="0"/>
        <v>26223500</v>
      </c>
      <c r="M7" s="176">
        <f t="shared" ref="M7:M12" si="2">L7/K7</f>
        <v>450.79247748057486</v>
      </c>
    </row>
    <row r="8" spans="1:13" s="1" customFormat="1" ht="54.95" customHeight="1" x14ac:dyDescent="0.25">
      <c r="A8" s="102" t="s">
        <v>19</v>
      </c>
      <c r="B8" s="103">
        <v>631</v>
      </c>
      <c r="C8" s="101">
        <v>815694</v>
      </c>
      <c r="D8" s="101">
        <v>351243475</v>
      </c>
      <c r="E8" s="101">
        <f t="shared" si="1"/>
        <v>430.60691264126007</v>
      </c>
      <c r="F8" s="103">
        <v>20</v>
      </c>
      <c r="G8" s="103">
        <v>16278</v>
      </c>
      <c r="H8" s="103">
        <v>6412250</v>
      </c>
      <c r="I8" s="103">
        <f>H8/G8</f>
        <v>393.92124339599457</v>
      </c>
      <c r="J8" s="103">
        <f t="shared" si="0"/>
        <v>651</v>
      </c>
      <c r="K8" s="103">
        <f t="shared" si="0"/>
        <v>831972</v>
      </c>
      <c r="L8" s="103">
        <f t="shared" si="0"/>
        <v>357655725</v>
      </c>
      <c r="M8" s="177">
        <f t="shared" si="2"/>
        <v>429.88913689403006</v>
      </c>
    </row>
    <row r="9" spans="1:13" s="1" customFormat="1" ht="54.95" customHeight="1" x14ac:dyDescent="0.25">
      <c r="A9" s="100" t="s">
        <v>20</v>
      </c>
      <c r="B9" s="103">
        <v>58</v>
      </c>
      <c r="C9" s="101">
        <v>34709</v>
      </c>
      <c r="D9" s="101">
        <v>14071100</v>
      </c>
      <c r="E9" s="101">
        <f t="shared" si="1"/>
        <v>405.40205710334493</v>
      </c>
      <c r="F9" s="103">
        <f>[1]Sheet1!B4+[1]Sheet1!B6+[1]Sheet1!B14+[1]Sheet1!B15</f>
        <v>7</v>
      </c>
      <c r="G9" s="101">
        <f>[1]Sheet1!C4+[1]Sheet1!C6+[1]Sheet1!C14+[1]Sheet1!C15</f>
        <v>999</v>
      </c>
      <c r="H9" s="101">
        <f>[1]Sheet1!D4+[1]Sheet1!D6+[1]Sheet1!D14+[1]Sheet1!D15</f>
        <v>335250</v>
      </c>
      <c r="I9" s="103">
        <f>H9/G9</f>
        <v>335.58558558558559</v>
      </c>
      <c r="J9" s="103">
        <f t="shared" si="0"/>
        <v>65</v>
      </c>
      <c r="K9" s="101">
        <f t="shared" si="0"/>
        <v>35708</v>
      </c>
      <c r="L9" s="101">
        <f t="shared" si="0"/>
        <v>14406350</v>
      </c>
      <c r="M9" s="176">
        <f t="shared" si="2"/>
        <v>403.44880699003022</v>
      </c>
    </row>
    <row r="10" spans="1:13" s="1" customFormat="1" ht="54.95" customHeight="1" x14ac:dyDescent="0.25">
      <c r="A10" s="102" t="s">
        <v>21</v>
      </c>
      <c r="B10" s="103">
        <v>79</v>
      </c>
      <c r="C10" s="101">
        <v>73499</v>
      </c>
      <c r="D10" s="101">
        <v>29084960</v>
      </c>
      <c r="E10" s="101">
        <f t="shared" si="1"/>
        <v>395.71912543027798</v>
      </c>
      <c r="F10" s="103">
        <f>[1]Sheet1!B11+[1]Sheet1!B12+[1]Sheet1!B17</f>
        <v>8</v>
      </c>
      <c r="G10" s="101">
        <f>[1]Sheet1!C11+[1]Sheet1!C12+[1]Sheet1!C17</f>
        <v>7721</v>
      </c>
      <c r="H10" s="101">
        <f>[1]Sheet1!D11+[1]Sheet1!D12+[1]Sheet1!D17</f>
        <v>3330700</v>
      </c>
      <c r="I10" s="103">
        <f>H10/G10</f>
        <v>431.38194534386736</v>
      </c>
      <c r="J10" s="103">
        <f t="shared" si="0"/>
        <v>87</v>
      </c>
      <c r="K10" s="101">
        <f t="shared" si="0"/>
        <v>81220</v>
      </c>
      <c r="L10" s="101">
        <f t="shared" si="0"/>
        <v>32415660</v>
      </c>
      <c r="M10" s="176">
        <f t="shared" si="2"/>
        <v>399.10933267668059</v>
      </c>
    </row>
    <row r="11" spans="1:13" s="1" customFormat="1" ht="54.95" customHeight="1" thickBot="1" x14ac:dyDescent="0.3">
      <c r="A11" s="144" t="s">
        <v>22</v>
      </c>
      <c r="B11" s="145">
        <v>33</v>
      </c>
      <c r="C11" s="146">
        <v>30436</v>
      </c>
      <c r="D11" s="146">
        <v>12253700</v>
      </c>
      <c r="E11" s="146">
        <f t="shared" si="1"/>
        <v>402.60546720988305</v>
      </c>
      <c r="F11" s="145">
        <f>[1]Sheet1!B5+[1]Sheet1!B9+[1]Sheet1!B13</f>
        <v>4</v>
      </c>
      <c r="G11" s="146">
        <f>[1]Sheet1!C5+[1]Sheet1!C9+[1]Sheet1!C13</f>
        <v>3869</v>
      </c>
      <c r="H11" s="146">
        <f>[1]Sheet1!D5+[1]Sheet1!D9+[1]Sheet1!D13</f>
        <v>1647450</v>
      </c>
      <c r="I11" s="145">
        <f>H11/G11</f>
        <v>425.80770224864307</v>
      </c>
      <c r="J11" s="145">
        <f t="shared" si="0"/>
        <v>37</v>
      </c>
      <c r="K11" s="146">
        <f t="shared" si="0"/>
        <v>34305</v>
      </c>
      <c r="L11" s="146">
        <f t="shared" si="0"/>
        <v>13901150</v>
      </c>
      <c r="M11" s="178">
        <f t="shared" si="2"/>
        <v>405.22227080600493</v>
      </c>
    </row>
    <row r="12" spans="1:13" s="1" customFormat="1" ht="54.95" customHeight="1" thickBot="1" x14ac:dyDescent="0.3">
      <c r="A12" s="147" t="s">
        <v>3</v>
      </c>
      <c r="B12" s="148">
        <f>SUM(B6:B11)</f>
        <v>26844</v>
      </c>
      <c r="C12" s="148">
        <f>SUM(C6:C11)</f>
        <v>7143820</v>
      </c>
      <c r="D12" s="148">
        <f>SUM(D6:D11)</f>
        <v>2695407786</v>
      </c>
      <c r="E12" s="148">
        <f t="shared" si="1"/>
        <v>377.30622916030921</v>
      </c>
      <c r="F12" s="148">
        <f>SUM(F6:F11)</f>
        <v>7314</v>
      </c>
      <c r="G12" s="148">
        <f>SUM(G6:G11)</f>
        <v>1164881</v>
      </c>
      <c r="H12" s="148">
        <f>SUM(H6:H11)</f>
        <v>418744381</v>
      </c>
      <c r="I12" s="148">
        <f>H12/G12</f>
        <v>359.47395570878058</v>
      </c>
      <c r="J12" s="148">
        <f t="shared" si="0"/>
        <v>34158</v>
      </c>
      <c r="K12" s="148">
        <f t="shared" si="0"/>
        <v>8308701</v>
      </c>
      <c r="L12" s="148">
        <f t="shared" si="0"/>
        <v>3114152167</v>
      </c>
      <c r="M12" s="492">
        <f t="shared" si="2"/>
        <v>374.80614201907133</v>
      </c>
    </row>
    <row r="13" spans="1:13" ht="33.75" customHeight="1" thickTop="1" x14ac:dyDescent="0.25">
      <c r="A13" s="420" t="s">
        <v>106</v>
      </c>
      <c r="B13" s="420"/>
      <c r="C13" s="420"/>
      <c r="D13" s="420"/>
      <c r="E13" s="420"/>
      <c r="F13" s="421"/>
      <c r="G13" s="421"/>
      <c r="H13" s="23"/>
      <c r="I13" s="23"/>
      <c r="J13" s="426"/>
      <c r="K13" s="426"/>
      <c r="L13" s="426"/>
      <c r="M13" s="23"/>
    </row>
    <row r="14" spans="1:13" ht="21" x14ac:dyDescent="0.35">
      <c r="A14" s="420" t="s">
        <v>23</v>
      </c>
      <c r="B14" s="420"/>
      <c r="C14" s="420"/>
      <c r="D14" s="420"/>
      <c r="E14" s="420"/>
      <c r="F14" s="421"/>
      <c r="G14" s="421"/>
      <c r="H14" s="24"/>
      <c r="I14" s="25"/>
      <c r="J14" s="25"/>
      <c r="K14" s="25"/>
      <c r="L14" s="25"/>
      <c r="M14" s="25"/>
    </row>
    <row r="15" spans="1:13" ht="18" x14ac:dyDescent="0.25">
      <c r="H15" s="11"/>
    </row>
    <row r="17" spans="3:6" x14ac:dyDescent="0.25">
      <c r="C17" s="10"/>
    </row>
    <row r="20" spans="3:6" x14ac:dyDescent="0.25">
      <c r="D20" s="10"/>
    </row>
    <row r="21" spans="3:6" x14ac:dyDescent="0.25">
      <c r="D21" s="10"/>
    </row>
    <row r="23" spans="3:6" x14ac:dyDescent="0.25">
      <c r="D23" s="10"/>
    </row>
    <row r="26" spans="3:6" x14ac:dyDescent="0.25">
      <c r="F26" s="10"/>
    </row>
  </sheetData>
  <mergeCells count="23">
    <mergeCell ref="L2:M2"/>
    <mergeCell ref="B1:J1"/>
    <mergeCell ref="J13:L13"/>
    <mergeCell ref="J4:J5"/>
    <mergeCell ref="K4:K5"/>
    <mergeCell ref="L4:L5"/>
    <mergeCell ref="G4:G5"/>
    <mergeCell ref="H4:H5"/>
    <mergeCell ref="I4:I5"/>
    <mergeCell ref="B3:E3"/>
    <mergeCell ref="F3:I3"/>
    <mergeCell ref="J3:M3"/>
    <mergeCell ref="M4:M5"/>
    <mergeCell ref="A4:A5"/>
    <mergeCell ref="A13:E13"/>
    <mergeCell ref="F13:G13"/>
    <mergeCell ref="F14:G14"/>
    <mergeCell ref="B4:B5"/>
    <mergeCell ref="C4:C5"/>
    <mergeCell ref="D4:D5"/>
    <mergeCell ref="E4:E5"/>
    <mergeCell ref="F4:F5"/>
    <mergeCell ref="A14:E14"/>
  </mergeCells>
  <pageMargins left="0.2" right="1.04" top="1.27" bottom="0.75" header="0.75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rightToLeft="1" tabSelected="1" zoomScaleNormal="100" workbookViewId="0">
      <selection sqref="A1:F1"/>
    </sheetView>
  </sheetViews>
  <sheetFormatPr defaultRowHeight="15" x14ac:dyDescent="0.25"/>
  <cols>
    <col min="10" max="88" width="20.7109375" customWidth="1"/>
  </cols>
  <sheetData>
    <row r="1" spans="1:16" ht="20.25" x14ac:dyDescent="0.25">
      <c r="B1" s="430" t="s">
        <v>128</v>
      </c>
      <c r="C1" s="430"/>
      <c r="D1" s="430"/>
      <c r="E1" s="430"/>
      <c r="F1" s="430"/>
      <c r="G1" s="430"/>
      <c r="H1" s="430"/>
      <c r="I1" s="430"/>
      <c r="J1" s="160">
        <v>2023</v>
      </c>
    </row>
    <row r="2" spans="1:16" ht="22.9" customHeight="1" x14ac:dyDescent="0.25">
      <c r="A2" s="401" t="s">
        <v>145</v>
      </c>
      <c r="B2" s="400">
        <v>3</v>
      </c>
      <c r="K2" s="160"/>
      <c r="L2" s="160"/>
      <c r="M2" s="57"/>
      <c r="N2" s="57"/>
      <c r="O2" s="57"/>
      <c r="P2" s="57"/>
    </row>
  </sheetData>
  <mergeCells count="1">
    <mergeCell ref="B1:I1"/>
  </mergeCells>
  <pageMargins left="0.7" right="1.06" top="0.91" bottom="0.46" header="0.3" footer="0.2"/>
  <pageSetup paperSize="9" scale="9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rightToLeft="1" tabSelected="1" zoomScaleNormal="100" workbookViewId="0">
      <selection sqref="A1:F1"/>
    </sheetView>
  </sheetViews>
  <sheetFormatPr defaultRowHeight="15" x14ac:dyDescent="0.25"/>
  <cols>
    <col min="1" max="1" width="18.140625" customWidth="1"/>
    <col min="2" max="2" width="12.5703125" customWidth="1"/>
    <col min="3" max="3" width="24.28515625" customWidth="1"/>
    <col min="4" max="4" width="11.28515625" customWidth="1"/>
    <col min="5" max="5" width="21.7109375" customWidth="1"/>
    <col min="6" max="6" width="9" customWidth="1"/>
    <col min="7" max="7" width="16" customWidth="1"/>
    <col min="8" max="8" width="8.85546875" customWidth="1"/>
    <col min="9" max="9" width="18.5703125" customWidth="1"/>
    <col min="10" max="10" width="9.5703125" customWidth="1"/>
    <col min="11" max="11" width="13.42578125" customWidth="1"/>
    <col min="12" max="12" width="11.42578125" customWidth="1"/>
    <col min="13" max="13" width="21.85546875" customWidth="1"/>
    <col min="14" max="14" width="13.85546875" customWidth="1"/>
    <col min="15" max="15" width="25.7109375" customWidth="1"/>
    <col min="16" max="16" width="21.85546875" customWidth="1"/>
  </cols>
  <sheetData>
    <row r="1" spans="1:15" ht="43.5" customHeight="1" x14ac:dyDescent="0.25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ht="42.75" customHeight="1" x14ac:dyDescent="0.25">
      <c r="A2" s="425" t="s">
        <v>129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190">
        <v>2023</v>
      </c>
      <c r="M2" s="159"/>
      <c r="N2" s="159"/>
      <c r="O2" s="159"/>
    </row>
    <row r="3" spans="1:15" ht="51.6" customHeight="1" thickBot="1" x14ac:dyDescent="0.45">
      <c r="A3" s="329" t="s">
        <v>135</v>
      </c>
      <c r="B3" s="328">
        <v>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432" t="s">
        <v>24</v>
      </c>
      <c r="O3" s="432"/>
    </row>
    <row r="4" spans="1:15" s="191" customFormat="1" ht="42.75" customHeight="1" thickTop="1" x14ac:dyDescent="0.25">
      <c r="A4" s="435" t="s">
        <v>31</v>
      </c>
      <c r="B4" s="433" t="s">
        <v>25</v>
      </c>
      <c r="C4" s="433"/>
      <c r="D4" s="433" t="s">
        <v>26</v>
      </c>
      <c r="E4" s="433"/>
      <c r="F4" s="433" t="s">
        <v>27</v>
      </c>
      <c r="G4" s="433"/>
      <c r="H4" s="433" t="s">
        <v>28</v>
      </c>
      <c r="I4" s="433"/>
      <c r="J4" s="433" t="s">
        <v>29</v>
      </c>
      <c r="K4" s="433"/>
      <c r="L4" s="433" t="s">
        <v>30</v>
      </c>
      <c r="M4" s="433"/>
      <c r="N4" s="433" t="s">
        <v>3</v>
      </c>
      <c r="O4" s="434"/>
    </row>
    <row r="5" spans="1:15" s="191" customFormat="1" ht="42.75" customHeight="1" x14ac:dyDescent="0.25">
      <c r="A5" s="436"/>
      <c r="B5" s="192" t="s">
        <v>5</v>
      </c>
      <c r="C5" s="193" t="s">
        <v>6</v>
      </c>
      <c r="D5" s="192" t="s">
        <v>5</v>
      </c>
      <c r="E5" s="193" t="s">
        <v>6</v>
      </c>
      <c r="F5" s="192" t="s">
        <v>5</v>
      </c>
      <c r="G5" s="193" t="s">
        <v>6</v>
      </c>
      <c r="H5" s="192" t="s">
        <v>5</v>
      </c>
      <c r="I5" s="193" t="s">
        <v>6</v>
      </c>
      <c r="J5" s="192" t="s">
        <v>5</v>
      </c>
      <c r="K5" s="193" t="s">
        <v>6</v>
      </c>
      <c r="L5" s="192" t="s">
        <v>5</v>
      </c>
      <c r="M5" s="193" t="s">
        <v>6</v>
      </c>
      <c r="N5" s="192" t="s">
        <v>5</v>
      </c>
      <c r="O5" s="194" t="s">
        <v>6</v>
      </c>
    </row>
    <row r="6" spans="1:15" s="191" customFormat="1" ht="42.75" customHeight="1" x14ac:dyDescent="0.25">
      <c r="A6" s="195" t="s">
        <v>32</v>
      </c>
      <c r="B6" s="196">
        <v>586</v>
      </c>
      <c r="C6" s="197">
        <v>68537340</v>
      </c>
      <c r="D6" s="196">
        <v>110</v>
      </c>
      <c r="E6" s="197">
        <v>6190350</v>
      </c>
      <c r="F6" s="196">
        <v>1</v>
      </c>
      <c r="G6" s="197">
        <v>150000</v>
      </c>
      <c r="H6" s="196">
        <v>0</v>
      </c>
      <c r="I6" s="197">
        <v>0</v>
      </c>
      <c r="J6" s="196">
        <v>0</v>
      </c>
      <c r="K6" s="197">
        <v>0</v>
      </c>
      <c r="L6" s="196">
        <v>0</v>
      </c>
      <c r="M6" s="197">
        <v>0</v>
      </c>
      <c r="N6" s="196">
        <f>L6+J6+H6+F6+D6+B6</f>
        <v>697</v>
      </c>
      <c r="O6" s="198">
        <f>M6+K6+I6+G6+E6+C6</f>
        <v>74877690</v>
      </c>
    </row>
    <row r="7" spans="1:15" s="191" customFormat="1" ht="42.75" customHeight="1" x14ac:dyDescent="0.25">
      <c r="A7" s="199" t="s">
        <v>33</v>
      </c>
      <c r="B7" s="137">
        <v>730</v>
      </c>
      <c r="C7" s="136">
        <v>94502225</v>
      </c>
      <c r="D7" s="135">
        <v>245</v>
      </c>
      <c r="E7" s="136">
        <v>19097550</v>
      </c>
      <c r="F7" s="135">
        <v>0</v>
      </c>
      <c r="G7" s="136">
        <v>0</v>
      </c>
      <c r="H7" s="135">
        <v>5</v>
      </c>
      <c r="I7" s="136">
        <v>170500</v>
      </c>
      <c r="J7" s="135">
        <v>0</v>
      </c>
      <c r="K7" s="136">
        <v>0</v>
      </c>
      <c r="L7" s="135">
        <v>297</v>
      </c>
      <c r="M7" s="136">
        <v>48161625</v>
      </c>
      <c r="N7" s="135">
        <f t="shared" ref="N7:N20" si="0">L7+J7+H7+F7+D7+B7</f>
        <v>1277</v>
      </c>
      <c r="O7" s="137">
        <f t="shared" ref="O7:O20" si="1">M7+K7+I7+G7+E7+C7</f>
        <v>161931900</v>
      </c>
    </row>
    <row r="8" spans="1:15" s="191" customFormat="1" ht="42.75" customHeight="1" x14ac:dyDescent="0.25">
      <c r="A8" s="200" t="s">
        <v>34</v>
      </c>
      <c r="B8" s="135">
        <v>1314</v>
      </c>
      <c r="C8" s="136">
        <v>88282200</v>
      </c>
      <c r="D8" s="138">
        <v>383</v>
      </c>
      <c r="E8" s="139">
        <v>19921300</v>
      </c>
      <c r="F8" s="201">
        <v>1</v>
      </c>
      <c r="G8" s="202">
        <v>15750</v>
      </c>
      <c r="H8" s="138">
        <v>0</v>
      </c>
      <c r="I8" s="139">
        <v>0</v>
      </c>
      <c r="J8" s="138">
        <v>0</v>
      </c>
      <c r="K8" s="139">
        <v>0</v>
      </c>
      <c r="L8" s="138">
        <v>37</v>
      </c>
      <c r="M8" s="139">
        <v>3173700</v>
      </c>
      <c r="N8" s="138">
        <f t="shared" si="0"/>
        <v>1735</v>
      </c>
      <c r="O8" s="140">
        <f t="shared" si="1"/>
        <v>111392950</v>
      </c>
    </row>
    <row r="9" spans="1:15" s="191" customFormat="1" ht="42.75" customHeight="1" x14ac:dyDescent="0.25">
      <c r="A9" s="203" t="s">
        <v>35</v>
      </c>
      <c r="B9" s="201">
        <v>931</v>
      </c>
      <c r="C9" s="202">
        <v>86374863</v>
      </c>
      <c r="D9" s="135">
        <v>19</v>
      </c>
      <c r="E9" s="136">
        <v>1309050</v>
      </c>
      <c r="F9" s="135">
        <v>0</v>
      </c>
      <c r="G9" s="136">
        <v>0</v>
      </c>
      <c r="H9" s="135">
        <v>0</v>
      </c>
      <c r="I9" s="136">
        <v>0</v>
      </c>
      <c r="J9" s="135">
        <v>0</v>
      </c>
      <c r="K9" s="136">
        <v>0</v>
      </c>
      <c r="L9" s="135">
        <v>0</v>
      </c>
      <c r="M9" s="136">
        <v>0</v>
      </c>
      <c r="N9" s="135">
        <f t="shared" si="0"/>
        <v>950</v>
      </c>
      <c r="O9" s="137">
        <f t="shared" si="1"/>
        <v>87683913</v>
      </c>
    </row>
    <row r="10" spans="1:15" s="191" customFormat="1" ht="42.75" customHeight="1" x14ac:dyDescent="0.25">
      <c r="A10" s="203" t="s">
        <v>36</v>
      </c>
      <c r="B10" s="135">
        <v>3249</v>
      </c>
      <c r="C10" s="136">
        <v>523156050</v>
      </c>
      <c r="D10" s="135">
        <v>856</v>
      </c>
      <c r="E10" s="136">
        <v>70636250</v>
      </c>
      <c r="F10" s="201">
        <v>1</v>
      </c>
      <c r="G10" s="202">
        <v>150000</v>
      </c>
      <c r="H10" s="135">
        <v>175</v>
      </c>
      <c r="I10" s="136">
        <v>3235000</v>
      </c>
      <c r="J10" s="135">
        <v>1</v>
      </c>
      <c r="K10" s="136">
        <v>57000</v>
      </c>
      <c r="L10" s="135">
        <v>2496</v>
      </c>
      <c r="M10" s="136">
        <v>457255700</v>
      </c>
      <c r="N10" s="135">
        <f t="shared" si="0"/>
        <v>6778</v>
      </c>
      <c r="O10" s="137">
        <f t="shared" si="1"/>
        <v>1054490000</v>
      </c>
    </row>
    <row r="11" spans="1:15" s="191" customFormat="1" ht="42.75" customHeight="1" x14ac:dyDescent="0.25">
      <c r="A11" s="203" t="s">
        <v>37</v>
      </c>
      <c r="B11" s="201">
        <v>1839</v>
      </c>
      <c r="C11" s="202">
        <v>153462615</v>
      </c>
      <c r="D11" s="135">
        <v>396</v>
      </c>
      <c r="E11" s="136">
        <v>22378020</v>
      </c>
      <c r="F11" s="135">
        <v>4</v>
      </c>
      <c r="G11" s="136">
        <v>300000</v>
      </c>
      <c r="H11" s="135">
        <v>3</v>
      </c>
      <c r="I11" s="136">
        <v>105480</v>
      </c>
      <c r="J11" s="135">
        <v>0</v>
      </c>
      <c r="K11" s="136">
        <v>0</v>
      </c>
      <c r="L11" s="135">
        <v>159</v>
      </c>
      <c r="M11" s="136">
        <v>14987800</v>
      </c>
      <c r="N11" s="135">
        <f t="shared" si="0"/>
        <v>2401</v>
      </c>
      <c r="O11" s="137">
        <f t="shared" si="1"/>
        <v>191233915</v>
      </c>
    </row>
    <row r="12" spans="1:15" s="191" customFormat="1" ht="42.75" customHeight="1" x14ac:dyDescent="0.25">
      <c r="A12" s="203" t="s">
        <v>38</v>
      </c>
      <c r="B12" s="135">
        <v>1648</v>
      </c>
      <c r="C12" s="136">
        <v>130892050</v>
      </c>
      <c r="D12" s="135">
        <v>801</v>
      </c>
      <c r="E12" s="136">
        <v>45016550</v>
      </c>
      <c r="F12" s="201">
        <v>1</v>
      </c>
      <c r="G12" s="202">
        <v>157150</v>
      </c>
      <c r="H12" s="135">
        <v>5</v>
      </c>
      <c r="I12" s="136">
        <v>184000</v>
      </c>
      <c r="J12" s="135">
        <v>0</v>
      </c>
      <c r="K12" s="136">
        <v>0</v>
      </c>
      <c r="L12" s="135">
        <v>324</v>
      </c>
      <c r="M12" s="136">
        <v>38332900</v>
      </c>
      <c r="N12" s="135">
        <f t="shared" si="0"/>
        <v>2779</v>
      </c>
      <c r="O12" s="137">
        <f t="shared" si="1"/>
        <v>214582650</v>
      </c>
    </row>
    <row r="13" spans="1:15" s="191" customFormat="1" ht="42.75" customHeight="1" x14ac:dyDescent="0.25">
      <c r="A13" s="203" t="s">
        <v>39</v>
      </c>
      <c r="B13" s="201">
        <v>1858</v>
      </c>
      <c r="C13" s="202">
        <v>143479800</v>
      </c>
      <c r="D13" s="135">
        <v>455</v>
      </c>
      <c r="E13" s="136">
        <v>26743950</v>
      </c>
      <c r="F13" s="135">
        <v>0</v>
      </c>
      <c r="G13" s="136">
        <v>0</v>
      </c>
      <c r="H13" s="135">
        <v>7</v>
      </c>
      <c r="I13" s="136">
        <v>224657</v>
      </c>
      <c r="J13" s="135">
        <v>0</v>
      </c>
      <c r="K13" s="136">
        <v>0</v>
      </c>
      <c r="L13" s="135">
        <v>28</v>
      </c>
      <c r="M13" s="136">
        <v>2992850</v>
      </c>
      <c r="N13" s="135">
        <f t="shared" si="0"/>
        <v>2348</v>
      </c>
      <c r="O13" s="137">
        <f t="shared" si="1"/>
        <v>173441257</v>
      </c>
    </row>
    <row r="14" spans="1:15" s="191" customFormat="1" ht="42.75" customHeight="1" x14ac:dyDescent="0.25">
      <c r="A14" s="203" t="s">
        <v>40</v>
      </c>
      <c r="B14" s="135">
        <v>268</v>
      </c>
      <c r="C14" s="136">
        <v>18117640</v>
      </c>
      <c r="D14" s="135">
        <v>71</v>
      </c>
      <c r="E14" s="136">
        <v>3404500</v>
      </c>
      <c r="F14" s="201">
        <v>0</v>
      </c>
      <c r="G14" s="202">
        <v>0</v>
      </c>
      <c r="H14" s="135">
        <v>0</v>
      </c>
      <c r="I14" s="136">
        <v>0</v>
      </c>
      <c r="J14" s="135">
        <v>0</v>
      </c>
      <c r="K14" s="136">
        <v>0</v>
      </c>
      <c r="L14" s="135">
        <v>14</v>
      </c>
      <c r="M14" s="136">
        <v>2153500</v>
      </c>
      <c r="N14" s="135">
        <f t="shared" si="0"/>
        <v>353</v>
      </c>
      <c r="O14" s="137">
        <f t="shared" si="1"/>
        <v>23675640</v>
      </c>
    </row>
    <row r="15" spans="1:15" s="191" customFormat="1" ht="42.75" customHeight="1" x14ac:dyDescent="0.25">
      <c r="A15" s="203" t="s">
        <v>41</v>
      </c>
      <c r="B15" s="201">
        <v>1678</v>
      </c>
      <c r="C15" s="202">
        <v>145632713</v>
      </c>
      <c r="D15" s="135">
        <v>833</v>
      </c>
      <c r="E15" s="136">
        <v>59551278</v>
      </c>
      <c r="F15" s="135">
        <v>1</v>
      </c>
      <c r="G15" s="136">
        <v>22800</v>
      </c>
      <c r="H15" s="135">
        <v>0</v>
      </c>
      <c r="I15" s="136">
        <v>0</v>
      </c>
      <c r="J15" s="135">
        <v>0</v>
      </c>
      <c r="K15" s="136">
        <v>0</v>
      </c>
      <c r="L15" s="135">
        <v>172</v>
      </c>
      <c r="M15" s="136">
        <v>23411250</v>
      </c>
      <c r="N15" s="135">
        <f t="shared" si="0"/>
        <v>2684</v>
      </c>
      <c r="O15" s="137">
        <f t="shared" si="1"/>
        <v>228618041</v>
      </c>
    </row>
    <row r="16" spans="1:15" s="191" customFormat="1" ht="42.75" customHeight="1" x14ac:dyDescent="0.25">
      <c r="A16" s="203" t="s">
        <v>69</v>
      </c>
      <c r="B16" s="135">
        <v>1831</v>
      </c>
      <c r="C16" s="136">
        <v>107579550</v>
      </c>
      <c r="D16" s="135">
        <v>807</v>
      </c>
      <c r="E16" s="136">
        <v>32234650</v>
      </c>
      <c r="F16" s="201">
        <v>0</v>
      </c>
      <c r="G16" s="202">
        <v>0</v>
      </c>
      <c r="H16" s="135">
        <v>2</v>
      </c>
      <c r="I16" s="136">
        <v>60000</v>
      </c>
      <c r="J16" s="135">
        <v>0</v>
      </c>
      <c r="K16" s="136">
        <v>0</v>
      </c>
      <c r="L16" s="135">
        <v>59</v>
      </c>
      <c r="M16" s="136">
        <v>4565750</v>
      </c>
      <c r="N16" s="135">
        <f t="shared" si="0"/>
        <v>2699</v>
      </c>
      <c r="O16" s="137">
        <f t="shared" si="1"/>
        <v>144439950</v>
      </c>
    </row>
    <row r="17" spans="1:15" s="191" customFormat="1" ht="42.75" customHeight="1" x14ac:dyDescent="0.25">
      <c r="A17" s="203" t="s">
        <v>42</v>
      </c>
      <c r="B17" s="201">
        <v>1280</v>
      </c>
      <c r="C17" s="202">
        <v>87375268</v>
      </c>
      <c r="D17" s="135">
        <v>109</v>
      </c>
      <c r="E17" s="136">
        <v>4682550</v>
      </c>
      <c r="F17" s="135">
        <v>0</v>
      </c>
      <c r="G17" s="136">
        <v>0</v>
      </c>
      <c r="H17" s="135">
        <v>1</v>
      </c>
      <c r="I17" s="136">
        <v>33000</v>
      </c>
      <c r="J17" s="135">
        <v>0</v>
      </c>
      <c r="K17" s="136">
        <v>0</v>
      </c>
      <c r="L17" s="135">
        <v>81</v>
      </c>
      <c r="M17" s="136">
        <v>7429450</v>
      </c>
      <c r="N17" s="135">
        <f t="shared" si="0"/>
        <v>1471</v>
      </c>
      <c r="O17" s="137">
        <f t="shared" si="1"/>
        <v>99520268</v>
      </c>
    </row>
    <row r="18" spans="1:15" s="191" customFormat="1" ht="42.75" customHeight="1" x14ac:dyDescent="0.25">
      <c r="A18" s="203" t="s">
        <v>43</v>
      </c>
      <c r="B18" s="135">
        <v>2389</v>
      </c>
      <c r="C18" s="136">
        <v>114937466</v>
      </c>
      <c r="D18" s="135">
        <v>1037</v>
      </c>
      <c r="E18" s="136">
        <v>35215883</v>
      </c>
      <c r="F18" s="201">
        <v>0</v>
      </c>
      <c r="G18" s="202">
        <v>0</v>
      </c>
      <c r="H18" s="135">
        <v>1</v>
      </c>
      <c r="I18" s="136">
        <v>32500</v>
      </c>
      <c r="J18" s="135">
        <v>0</v>
      </c>
      <c r="K18" s="136">
        <v>0</v>
      </c>
      <c r="L18" s="135">
        <v>25</v>
      </c>
      <c r="M18" s="136">
        <v>4499750</v>
      </c>
      <c r="N18" s="135">
        <f t="shared" si="0"/>
        <v>3452</v>
      </c>
      <c r="O18" s="137">
        <f t="shared" si="1"/>
        <v>154685599</v>
      </c>
    </row>
    <row r="19" spans="1:15" s="191" customFormat="1" ht="42.75" customHeight="1" x14ac:dyDescent="0.25">
      <c r="A19" s="203" t="s">
        <v>44</v>
      </c>
      <c r="B19" s="201">
        <v>1254</v>
      </c>
      <c r="C19" s="202">
        <v>85635780</v>
      </c>
      <c r="D19" s="135">
        <v>481</v>
      </c>
      <c r="E19" s="136">
        <v>20520700</v>
      </c>
      <c r="F19" s="135">
        <v>0</v>
      </c>
      <c r="G19" s="136">
        <v>0</v>
      </c>
      <c r="H19" s="135">
        <v>0</v>
      </c>
      <c r="I19" s="136">
        <v>0</v>
      </c>
      <c r="J19" s="135">
        <v>0</v>
      </c>
      <c r="K19" s="136">
        <v>0</v>
      </c>
      <c r="L19" s="135">
        <v>246</v>
      </c>
      <c r="M19" s="136">
        <v>15815200</v>
      </c>
      <c r="N19" s="135">
        <f t="shared" si="0"/>
        <v>1981</v>
      </c>
      <c r="O19" s="137">
        <f t="shared" si="1"/>
        <v>121971680</v>
      </c>
    </row>
    <row r="20" spans="1:15" s="191" customFormat="1" ht="42.75" customHeight="1" thickBot="1" x14ac:dyDescent="0.3">
      <c r="A20" s="204" t="s">
        <v>45</v>
      </c>
      <c r="B20" s="138">
        <v>2040</v>
      </c>
      <c r="C20" s="139">
        <v>223331950</v>
      </c>
      <c r="D20" s="201">
        <v>702</v>
      </c>
      <c r="E20" s="202">
        <v>51046100</v>
      </c>
      <c r="F20" s="201">
        <v>0</v>
      </c>
      <c r="G20" s="202">
        <v>0</v>
      </c>
      <c r="H20" s="201">
        <v>15</v>
      </c>
      <c r="I20" s="202">
        <v>510000</v>
      </c>
      <c r="J20" s="201">
        <v>0</v>
      </c>
      <c r="K20" s="202">
        <v>0</v>
      </c>
      <c r="L20" s="201">
        <v>11</v>
      </c>
      <c r="M20" s="202">
        <v>1330800</v>
      </c>
      <c r="N20" s="201">
        <f t="shared" si="0"/>
        <v>2768</v>
      </c>
      <c r="O20" s="205">
        <f t="shared" si="1"/>
        <v>276218850</v>
      </c>
    </row>
    <row r="21" spans="1:15" s="191" customFormat="1" ht="42.75" customHeight="1" thickBot="1" x14ac:dyDescent="0.3">
      <c r="A21" s="206" t="s">
        <v>3</v>
      </c>
      <c r="B21" s="207">
        <f t="shared" ref="B21:N21" si="2">SUM(B6:B20)</f>
        <v>22895</v>
      </c>
      <c r="C21" s="208">
        <f t="shared" si="2"/>
        <v>2071297510</v>
      </c>
      <c r="D21" s="207">
        <f t="shared" si="2"/>
        <v>7305</v>
      </c>
      <c r="E21" s="208">
        <f t="shared" si="2"/>
        <v>417948681</v>
      </c>
      <c r="F21" s="207">
        <f t="shared" si="2"/>
        <v>9</v>
      </c>
      <c r="G21" s="208">
        <f t="shared" si="2"/>
        <v>795700</v>
      </c>
      <c r="H21" s="207">
        <f t="shared" si="2"/>
        <v>214</v>
      </c>
      <c r="I21" s="208">
        <f t="shared" si="2"/>
        <v>4555137</v>
      </c>
      <c r="J21" s="207">
        <f t="shared" si="2"/>
        <v>1</v>
      </c>
      <c r="K21" s="208">
        <f t="shared" si="2"/>
        <v>57000</v>
      </c>
      <c r="L21" s="207">
        <f t="shared" si="2"/>
        <v>3949</v>
      </c>
      <c r="M21" s="208">
        <f t="shared" si="2"/>
        <v>624110275</v>
      </c>
      <c r="N21" s="207">
        <f t="shared" si="2"/>
        <v>34373</v>
      </c>
      <c r="O21" s="209">
        <f>SUM(O6:O20)</f>
        <v>3118764303</v>
      </c>
    </row>
    <row r="22" spans="1:15" ht="15.75" thickTop="1" x14ac:dyDescent="0.25"/>
    <row r="26" spans="1:15" x14ac:dyDescent="0.25">
      <c r="C26" s="10"/>
    </row>
  </sheetData>
  <mergeCells count="11">
    <mergeCell ref="A1:O1"/>
    <mergeCell ref="N3:O3"/>
    <mergeCell ref="B4:C4"/>
    <mergeCell ref="D4:E4"/>
    <mergeCell ref="F4:G4"/>
    <mergeCell ref="H4:I4"/>
    <mergeCell ref="J4:K4"/>
    <mergeCell ref="L4:M4"/>
    <mergeCell ref="N4:O4"/>
    <mergeCell ref="A4:A5"/>
    <mergeCell ref="A2:K2"/>
  </mergeCells>
  <printOptions horizontalCentered="1" verticalCentered="1"/>
  <pageMargins left="0.2" right="0.37" top="0.2" bottom="0.61" header="0.2" footer="0.5"/>
  <pageSetup paperSize="9" scale="57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rightToLeft="1" tabSelected="1" zoomScaleNormal="100" workbookViewId="0">
      <selection sqref="A1:F1"/>
    </sheetView>
  </sheetViews>
  <sheetFormatPr defaultRowHeight="15" x14ac:dyDescent="0.25"/>
  <cols>
    <col min="1" max="1" width="5.85546875" customWidth="1"/>
    <col min="12" max="12" width="11.7109375" customWidth="1"/>
    <col min="13" max="13" width="14.42578125" customWidth="1"/>
    <col min="14" max="14" width="13" customWidth="1"/>
  </cols>
  <sheetData>
    <row r="1" spans="1:18" ht="18" customHeight="1" x14ac:dyDescent="0.25">
      <c r="A1" s="22"/>
      <c r="N1" s="58"/>
      <c r="O1" s="58"/>
      <c r="P1" s="58"/>
      <c r="Q1" s="58"/>
      <c r="R1" s="58"/>
    </row>
    <row r="2" spans="1:18" ht="17.45" customHeight="1" x14ac:dyDescent="0.25">
      <c r="A2" s="21"/>
      <c r="B2" s="438" t="s">
        <v>130</v>
      </c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332">
        <v>2023</v>
      </c>
      <c r="N2" s="22"/>
      <c r="O2" s="21"/>
    </row>
    <row r="3" spans="1:18" ht="29.25" customHeight="1" x14ac:dyDescent="0.25">
      <c r="B3" s="330" t="s">
        <v>145</v>
      </c>
      <c r="C3" s="331">
        <v>4</v>
      </c>
      <c r="K3" s="58"/>
      <c r="L3" s="58"/>
      <c r="M3" s="58"/>
    </row>
    <row r="5" spans="1:18" ht="15.75" x14ac:dyDescent="0.25">
      <c r="A5" s="20"/>
      <c r="B5" s="20"/>
      <c r="C5" s="2"/>
      <c r="D5" s="2"/>
      <c r="E5" s="2"/>
      <c r="F5" s="2"/>
      <c r="G5" s="2"/>
      <c r="H5" s="2"/>
      <c r="I5" s="2"/>
      <c r="J5" s="2"/>
      <c r="K5" s="2"/>
      <c r="L5" s="19"/>
      <c r="M5" s="19"/>
      <c r="N5" s="19"/>
      <c r="O5" s="18"/>
    </row>
    <row r="6" spans="1:18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8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8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8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8" ht="15.7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8" ht="15.7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8" ht="15.7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8" ht="15.75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8" ht="15.75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8" ht="15.75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8" ht="15.75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5.75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5.75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.75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5.7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.7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5.7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5.7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5.7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5.7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5.7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15.7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15.75" x14ac:dyDescent="0.25">
      <c r="A29" s="16"/>
      <c r="B29" s="16"/>
      <c r="C29" s="16"/>
      <c r="D29" s="16"/>
      <c r="E29" s="16"/>
      <c r="I29" s="16"/>
      <c r="J29" s="16"/>
      <c r="K29" s="16"/>
    </row>
    <row r="30" spans="1:11" ht="15.75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5.75" x14ac:dyDescent="0.25">
      <c r="A31" s="16"/>
      <c r="B31" s="16"/>
      <c r="C31" s="16"/>
      <c r="D31" s="16"/>
      <c r="E31" s="437"/>
      <c r="F31" s="437"/>
      <c r="G31" s="16"/>
      <c r="H31" s="17"/>
      <c r="I31" s="16"/>
      <c r="J31" s="16"/>
      <c r="K31" s="16"/>
    </row>
  </sheetData>
  <mergeCells count="2">
    <mergeCell ref="E31:F31"/>
    <mergeCell ref="B2:L2"/>
  </mergeCells>
  <printOptions horizontalCentered="1" verticalCentered="1"/>
  <pageMargins left="0.65" right="0.5" top="0.5" bottom="0.5" header="0.5" footer="0.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rightToLeft="1" tabSelected="1" topLeftCell="D1" zoomScaleNormal="100" workbookViewId="0">
      <selection sqref="A1:F1"/>
    </sheetView>
  </sheetViews>
  <sheetFormatPr defaultRowHeight="15" x14ac:dyDescent="0.25"/>
  <cols>
    <col min="1" max="1" width="17.28515625" customWidth="1"/>
    <col min="2" max="2" width="13.85546875" customWidth="1"/>
    <col min="3" max="3" width="25.28515625" customWidth="1"/>
    <col min="4" max="4" width="13.140625" customWidth="1"/>
    <col min="5" max="5" width="22.140625" customWidth="1"/>
    <col min="6" max="6" width="8" customWidth="1"/>
    <col min="7" max="7" width="14.42578125" customWidth="1"/>
    <col min="8" max="8" width="8.5703125" customWidth="1"/>
    <col min="9" max="9" width="17" customWidth="1"/>
    <col min="10" max="10" width="10.85546875" customWidth="1"/>
    <col min="11" max="11" width="12.7109375" customWidth="1"/>
    <col min="12" max="12" width="14" customWidth="1"/>
    <col min="13" max="13" width="20.7109375" customWidth="1"/>
    <col min="14" max="14" width="16.5703125" customWidth="1"/>
    <col min="15" max="15" width="33.5703125" customWidth="1"/>
    <col min="16" max="88" width="20.7109375" customWidth="1"/>
  </cols>
  <sheetData>
    <row r="1" spans="1:16" s="13" customFormat="1" ht="53.25" customHeight="1" x14ac:dyDescent="0.4">
      <c r="B1" s="439" t="s">
        <v>131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02">
        <v>2023</v>
      </c>
      <c r="N1" s="59"/>
      <c r="O1" s="59"/>
    </row>
    <row r="2" spans="1:16" s="26" customFormat="1" ht="45" customHeight="1" thickBot="1" x14ac:dyDescent="0.45">
      <c r="A2" s="210" t="s">
        <v>146</v>
      </c>
      <c r="B2" s="211">
        <v>5</v>
      </c>
      <c r="C2" s="172"/>
      <c r="D2" s="59"/>
      <c r="E2" s="59"/>
      <c r="F2" s="59"/>
      <c r="G2" s="59"/>
      <c r="H2" s="59"/>
      <c r="I2" s="59"/>
      <c r="J2" s="374"/>
      <c r="K2" s="59"/>
      <c r="L2" s="59"/>
      <c r="M2" s="59"/>
      <c r="N2" s="59"/>
      <c r="O2" s="59" t="s">
        <v>24</v>
      </c>
      <c r="P2" s="13"/>
    </row>
    <row r="3" spans="1:16" s="149" customFormat="1" ht="74.25" customHeight="1" thickTop="1" x14ac:dyDescent="0.4">
      <c r="A3" s="440" t="s">
        <v>49</v>
      </c>
      <c r="B3" s="433" t="s">
        <v>25</v>
      </c>
      <c r="C3" s="433"/>
      <c r="D3" s="433" t="s">
        <v>46</v>
      </c>
      <c r="E3" s="433"/>
      <c r="F3" s="433" t="s">
        <v>47</v>
      </c>
      <c r="G3" s="433"/>
      <c r="H3" s="433" t="s">
        <v>28</v>
      </c>
      <c r="I3" s="433"/>
      <c r="J3" s="433" t="s">
        <v>29</v>
      </c>
      <c r="K3" s="433"/>
      <c r="L3" s="433" t="s">
        <v>48</v>
      </c>
      <c r="M3" s="433"/>
      <c r="N3" s="433" t="s">
        <v>3</v>
      </c>
      <c r="O3" s="434"/>
      <c r="P3" s="150"/>
    </row>
    <row r="4" spans="1:16" s="155" customFormat="1" ht="63" customHeight="1" x14ac:dyDescent="0.4">
      <c r="A4" s="441"/>
      <c r="B4" s="192" t="s">
        <v>5</v>
      </c>
      <c r="C4" s="193" t="s">
        <v>6</v>
      </c>
      <c r="D4" s="192" t="s">
        <v>5</v>
      </c>
      <c r="E4" s="193" t="s">
        <v>6</v>
      </c>
      <c r="F4" s="192" t="s">
        <v>5</v>
      </c>
      <c r="G4" s="193" t="s">
        <v>6</v>
      </c>
      <c r="H4" s="192" t="s">
        <v>5</v>
      </c>
      <c r="I4" s="193" t="s">
        <v>6</v>
      </c>
      <c r="J4" s="192" t="s">
        <v>5</v>
      </c>
      <c r="K4" s="193" t="s">
        <v>6</v>
      </c>
      <c r="L4" s="192" t="s">
        <v>5</v>
      </c>
      <c r="M4" s="193" t="s">
        <v>6</v>
      </c>
      <c r="N4" s="192" t="s">
        <v>5</v>
      </c>
      <c r="O4" s="194" t="s">
        <v>6</v>
      </c>
    </row>
    <row r="5" spans="1:16" s="13" customFormat="1" ht="45" customHeight="1" x14ac:dyDescent="0.4">
      <c r="A5" s="97" t="s">
        <v>50</v>
      </c>
      <c r="B5" s="134">
        <v>1463</v>
      </c>
      <c r="C5" s="133">
        <v>133839280</v>
      </c>
      <c r="D5" s="132">
        <v>509</v>
      </c>
      <c r="E5" s="133">
        <v>27557713</v>
      </c>
      <c r="F5" s="132">
        <v>2</v>
      </c>
      <c r="G5" s="133">
        <v>165750</v>
      </c>
      <c r="H5" s="132">
        <v>12</v>
      </c>
      <c r="I5" s="133">
        <v>255000</v>
      </c>
      <c r="J5" s="132">
        <v>0</v>
      </c>
      <c r="K5" s="133">
        <v>0</v>
      </c>
      <c r="L5" s="132">
        <v>227</v>
      </c>
      <c r="M5" s="133">
        <v>36027850</v>
      </c>
      <c r="N5" s="132">
        <v>2213</v>
      </c>
      <c r="O5" s="134">
        <v>197845593</v>
      </c>
    </row>
    <row r="6" spans="1:16" s="13" customFormat="1" ht="45" customHeight="1" x14ac:dyDescent="0.4">
      <c r="A6" s="33" t="s">
        <v>51</v>
      </c>
      <c r="B6" s="137">
        <v>2032</v>
      </c>
      <c r="C6" s="136">
        <v>189258690</v>
      </c>
      <c r="D6" s="135">
        <v>674</v>
      </c>
      <c r="E6" s="136">
        <v>38942750</v>
      </c>
      <c r="F6" s="135">
        <v>3</v>
      </c>
      <c r="G6" s="136">
        <v>236000</v>
      </c>
      <c r="H6" s="135">
        <v>11</v>
      </c>
      <c r="I6" s="136">
        <v>180000</v>
      </c>
      <c r="J6" s="135">
        <v>0</v>
      </c>
      <c r="K6" s="136">
        <v>0</v>
      </c>
      <c r="L6" s="135">
        <v>273</v>
      </c>
      <c r="M6" s="136">
        <v>42715700</v>
      </c>
      <c r="N6" s="135">
        <v>2993</v>
      </c>
      <c r="O6" s="137">
        <v>271333140</v>
      </c>
    </row>
    <row r="7" spans="1:16" s="13" customFormat="1" ht="45" customHeight="1" x14ac:dyDescent="0.4">
      <c r="A7" s="33" t="s">
        <v>52</v>
      </c>
      <c r="B7" s="137">
        <v>1977</v>
      </c>
      <c r="C7" s="136">
        <v>170280320</v>
      </c>
      <c r="D7" s="135">
        <v>724</v>
      </c>
      <c r="E7" s="136">
        <v>40613995</v>
      </c>
      <c r="F7" s="135">
        <v>1</v>
      </c>
      <c r="G7" s="136">
        <v>64000</v>
      </c>
      <c r="H7" s="135">
        <v>23</v>
      </c>
      <c r="I7" s="136">
        <v>461957</v>
      </c>
      <c r="J7" s="135">
        <v>0</v>
      </c>
      <c r="K7" s="136">
        <v>0</v>
      </c>
      <c r="L7" s="135">
        <v>358</v>
      </c>
      <c r="M7" s="136">
        <v>53338250</v>
      </c>
      <c r="N7" s="135">
        <v>3083</v>
      </c>
      <c r="O7" s="137">
        <v>264758522</v>
      </c>
    </row>
    <row r="8" spans="1:16" s="13" customFormat="1" ht="45" customHeight="1" x14ac:dyDescent="0.4">
      <c r="A8" s="33" t="s">
        <v>53</v>
      </c>
      <c r="B8" s="137">
        <v>1624</v>
      </c>
      <c r="C8" s="136">
        <v>143236340</v>
      </c>
      <c r="D8" s="135">
        <v>574</v>
      </c>
      <c r="E8" s="136">
        <v>31826240</v>
      </c>
      <c r="F8" s="135">
        <v>0</v>
      </c>
      <c r="G8" s="136">
        <v>0</v>
      </c>
      <c r="H8" s="135">
        <v>15</v>
      </c>
      <c r="I8" s="136">
        <v>367000</v>
      </c>
      <c r="J8" s="135">
        <v>1</v>
      </c>
      <c r="K8" s="136">
        <v>57000</v>
      </c>
      <c r="L8" s="135">
        <v>335</v>
      </c>
      <c r="M8" s="136">
        <v>50322500</v>
      </c>
      <c r="N8" s="135">
        <v>2549</v>
      </c>
      <c r="O8" s="137">
        <v>225809080</v>
      </c>
    </row>
    <row r="9" spans="1:16" s="13" customFormat="1" ht="45" customHeight="1" x14ac:dyDescent="0.4">
      <c r="A9" s="33" t="s">
        <v>54</v>
      </c>
      <c r="B9" s="137">
        <v>2412</v>
      </c>
      <c r="C9" s="136">
        <v>209688186</v>
      </c>
      <c r="D9" s="135">
        <v>863</v>
      </c>
      <c r="E9" s="136">
        <v>49967780</v>
      </c>
      <c r="F9" s="135">
        <v>0</v>
      </c>
      <c r="G9" s="136">
        <v>0</v>
      </c>
      <c r="H9" s="135">
        <v>24</v>
      </c>
      <c r="I9" s="136">
        <v>524180</v>
      </c>
      <c r="J9" s="135">
        <v>0</v>
      </c>
      <c r="K9" s="136">
        <v>0</v>
      </c>
      <c r="L9" s="135">
        <v>415</v>
      </c>
      <c r="M9" s="136">
        <v>57539600</v>
      </c>
      <c r="N9" s="135">
        <v>3714</v>
      </c>
      <c r="O9" s="137">
        <v>317719746</v>
      </c>
    </row>
    <row r="10" spans="1:16" s="13" customFormat="1" ht="45" customHeight="1" x14ac:dyDescent="0.4">
      <c r="A10" s="33" t="s">
        <v>55</v>
      </c>
      <c r="B10" s="137">
        <v>2322</v>
      </c>
      <c r="C10" s="136">
        <v>202876170</v>
      </c>
      <c r="D10" s="135">
        <v>764</v>
      </c>
      <c r="E10" s="136">
        <v>42256950</v>
      </c>
      <c r="F10" s="135">
        <v>0</v>
      </c>
      <c r="G10" s="136">
        <v>0</v>
      </c>
      <c r="H10" s="135">
        <v>16</v>
      </c>
      <c r="I10" s="136">
        <v>427500</v>
      </c>
      <c r="J10" s="135">
        <v>0</v>
      </c>
      <c r="K10" s="136">
        <v>0</v>
      </c>
      <c r="L10" s="135">
        <v>370</v>
      </c>
      <c r="M10" s="136">
        <v>57728325</v>
      </c>
      <c r="N10" s="135">
        <v>3472</v>
      </c>
      <c r="O10" s="137">
        <v>303288945</v>
      </c>
    </row>
    <row r="11" spans="1:16" s="13" customFormat="1" ht="45" customHeight="1" x14ac:dyDescent="0.4">
      <c r="A11" s="33" t="s">
        <v>56</v>
      </c>
      <c r="B11" s="137">
        <v>2020</v>
      </c>
      <c r="C11" s="136">
        <v>185932836</v>
      </c>
      <c r="D11" s="135">
        <v>621</v>
      </c>
      <c r="E11" s="136">
        <v>35476165</v>
      </c>
      <c r="F11" s="135">
        <v>2</v>
      </c>
      <c r="G11" s="136">
        <v>307150</v>
      </c>
      <c r="H11" s="135">
        <v>28</v>
      </c>
      <c r="I11" s="136">
        <v>519500</v>
      </c>
      <c r="J11" s="135">
        <v>0</v>
      </c>
      <c r="K11" s="136">
        <v>0</v>
      </c>
      <c r="L11" s="135">
        <v>370</v>
      </c>
      <c r="M11" s="136">
        <v>65239250</v>
      </c>
      <c r="N11" s="135">
        <v>3041</v>
      </c>
      <c r="O11" s="137">
        <v>287474901</v>
      </c>
    </row>
    <row r="12" spans="1:16" s="13" customFormat="1" ht="45" customHeight="1" x14ac:dyDescent="0.4">
      <c r="A12" s="33" t="s">
        <v>57</v>
      </c>
      <c r="B12" s="137">
        <v>2258</v>
      </c>
      <c r="C12" s="136">
        <v>205360590</v>
      </c>
      <c r="D12" s="135">
        <v>726</v>
      </c>
      <c r="E12" s="136">
        <v>40652005</v>
      </c>
      <c r="F12" s="135">
        <v>0</v>
      </c>
      <c r="G12" s="136">
        <v>0</v>
      </c>
      <c r="H12" s="135">
        <v>10</v>
      </c>
      <c r="I12" s="136">
        <v>170000</v>
      </c>
      <c r="J12" s="135">
        <v>0</v>
      </c>
      <c r="K12" s="136">
        <v>0</v>
      </c>
      <c r="L12" s="135">
        <v>408</v>
      </c>
      <c r="M12" s="136">
        <v>59783850</v>
      </c>
      <c r="N12" s="135">
        <v>3402</v>
      </c>
      <c r="O12" s="137">
        <v>305966445</v>
      </c>
    </row>
    <row r="13" spans="1:16" s="13" customFormat="1" ht="45" customHeight="1" x14ac:dyDescent="0.4">
      <c r="A13" s="33" t="s">
        <v>58</v>
      </c>
      <c r="B13" s="137">
        <v>1547</v>
      </c>
      <c r="C13" s="136">
        <v>140459885</v>
      </c>
      <c r="D13" s="135">
        <v>448</v>
      </c>
      <c r="E13" s="136">
        <v>24910323</v>
      </c>
      <c r="F13" s="135">
        <v>0</v>
      </c>
      <c r="G13" s="136">
        <v>0</v>
      </c>
      <c r="H13" s="135">
        <v>16</v>
      </c>
      <c r="I13" s="136">
        <v>295000</v>
      </c>
      <c r="J13" s="135">
        <v>0</v>
      </c>
      <c r="K13" s="136">
        <v>0</v>
      </c>
      <c r="L13" s="135">
        <v>243</v>
      </c>
      <c r="M13" s="136">
        <v>38125100</v>
      </c>
      <c r="N13" s="135">
        <v>2254</v>
      </c>
      <c r="O13" s="137">
        <v>203790308</v>
      </c>
    </row>
    <row r="14" spans="1:16" s="13" customFormat="1" ht="45" customHeight="1" x14ac:dyDescent="0.4">
      <c r="A14" s="33" t="s">
        <v>59</v>
      </c>
      <c r="B14" s="137">
        <v>2547</v>
      </c>
      <c r="C14" s="136">
        <v>217753275</v>
      </c>
      <c r="D14" s="135">
        <v>743</v>
      </c>
      <c r="E14" s="136">
        <v>44108860</v>
      </c>
      <c r="F14" s="135">
        <v>0</v>
      </c>
      <c r="G14" s="136">
        <v>0</v>
      </c>
      <c r="H14" s="135">
        <v>19</v>
      </c>
      <c r="I14" s="136">
        <v>575000</v>
      </c>
      <c r="J14" s="135">
        <v>0</v>
      </c>
      <c r="K14" s="136">
        <v>0</v>
      </c>
      <c r="L14" s="135">
        <v>413</v>
      </c>
      <c r="M14" s="136">
        <v>62056100</v>
      </c>
      <c r="N14" s="135">
        <v>3722</v>
      </c>
      <c r="O14" s="137">
        <v>324493235</v>
      </c>
    </row>
    <row r="15" spans="1:16" s="13" customFormat="1" ht="45" customHeight="1" x14ac:dyDescent="0.4">
      <c r="A15" s="33" t="s">
        <v>60</v>
      </c>
      <c r="B15" s="137">
        <v>1649</v>
      </c>
      <c r="C15" s="136">
        <v>168552658</v>
      </c>
      <c r="D15" s="135">
        <v>403</v>
      </c>
      <c r="E15" s="136">
        <v>26567750</v>
      </c>
      <c r="F15" s="135">
        <v>1</v>
      </c>
      <c r="G15" s="136">
        <v>22800</v>
      </c>
      <c r="H15" s="135">
        <v>23</v>
      </c>
      <c r="I15" s="136">
        <v>410000</v>
      </c>
      <c r="J15" s="135">
        <v>0</v>
      </c>
      <c r="K15" s="136">
        <v>0</v>
      </c>
      <c r="L15" s="135">
        <v>315</v>
      </c>
      <c r="M15" s="136">
        <v>51371450</v>
      </c>
      <c r="N15" s="135">
        <v>2391</v>
      </c>
      <c r="O15" s="137">
        <v>246924658</v>
      </c>
    </row>
    <row r="16" spans="1:16" s="13" customFormat="1" ht="45" customHeight="1" x14ac:dyDescent="0.4">
      <c r="A16" s="111" t="s">
        <v>61</v>
      </c>
      <c r="B16" s="140">
        <v>1044</v>
      </c>
      <c r="C16" s="139">
        <v>104059280</v>
      </c>
      <c r="D16" s="138">
        <v>256</v>
      </c>
      <c r="E16" s="139">
        <v>15068150</v>
      </c>
      <c r="F16" s="138">
        <v>0</v>
      </c>
      <c r="G16" s="139">
        <v>0</v>
      </c>
      <c r="H16" s="138">
        <v>17</v>
      </c>
      <c r="I16" s="139">
        <v>370000</v>
      </c>
      <c r="J16" s="138">
        <v>0</v>
      </c>
      <c r="K16" s="139">
        <v>0</v>
      </c>
      <c r="L16" s="138">
        <v>222</v>
      </c>
      <c r="M16" s="139">
        <v>49862300</v>
      </c>
      <c r="N16" s="138">
        <v>1539</v>
      </c>
      <c r="O16" s="140">
        <v>169359730</v>
      </c>
    </row>
    <row r="17" spans="1:15" s="26" customFormat="1" ht="45" customHeight="1" thickBot="1" x14ac:dyDescent="0.45">
      <c r="A17" s="112" t="s">
        <v>3</v>
      </c>
      <c r="B17" s="143">
        <f t="shared" ref="B17:O17" si="0">SUM(B5:B16)</f>
        <v>22895</v>
      </c>
      <c r="C17" s="142">
        <f t="shared" si="0"/>
        <v>2071297510</v>
      </c>
      <c r="D17" s="141">
        <f t="shared" si="0"/>
        <v>7305</v>
      </c>
      <c r="E17" s="142">
        <f t="shared" si="0"/>
        <v>417948681</v>
      </c>
      <c r="F17" s="141">
        <f t="shared" si="0"/>
        <v>9</v>
      </c>
      <c r="G17" s="142">
        <f t="shared" si="0"/>
        <v>795700</v>
      </c>
      <c r="H17" s="141">
        <f t="shared" si="0"/>
        <v>214</v>
      </c>
      <c r="I17" s="142">
        <f t="shared" si="0"/>
        <v>4555137</v>
      </c>
      <c r="J17" s="141">
        <f t="shared" si="0"/>
        <v>1</v>
      </c>
      <c r="K17" s="142">
        <f t="shared" si="0"/>
        <v>57000</v>
      </c>
      <c r="L17" s="141">
        <f t="shared" si="0"/>
        <v>3949</v>
      </c>
      <c r="M17" s="142">
        <f t="shared" si="0"/>
        <v>624110275</v>
      </c>
      <c r="N17" s="141">
        <f t="shared" si="0"/>
        <v>34373</v>
      </c>
      <c r="O17" s="143">
        <f t="shared" si="0"/>
        <v>3118764303</v>
      </c>
    </row>
    <row r="18" spans="1:15" ht="15.75" thickTop="1" x14ac:dyDescent="0.25">
      <c r="N18" s="10"/>
      <c r="O18" s="12"/>
    </row>
    <row r="19" spans="1:15" x14ac:dyDescent="0.25">
      <c r="I19" s="10"/>
      <c r="O19" s="12"/>
    </row>
    <row r="24" spans="1:15" x14ac:dyDescent="0.25">
      <c r="C24" s="10"/>
    </row>
    <row r="25" spans="1:15" x14ac:dyDescent="0.25">
      <c r="C25" s="10"/>
    </row>
    <row r="28" spans="1:15" ht="15" customHeight="1" x14ac:dyDescent="0.25">
      <c r="I28" s="10"/>
    </row>
  </sheetData>
  <mergeCells count="9">
    <mergeCell ref="B1:L1"/>
    <mergeCell ref="A3:A4"/>
    <mergeCell ref="N3:O3"/>
    <mergeCell ref="B3:C3"/>
    <mergeCell ref="D3:E3"/>
    <mergeCell ref="F3:G3"/>
    <mergeCell ref="H3:I3"/>
    <mergeCell ref="J3:K3"/>
    <mergeCell ref="L3:M3"/>
  </mergeCells>
  <printOptions horizontalCentered="1" verticalCentered="1"/>
  <pageMargins left="0.5" right="0.78" top="0.32" bottom="0.5" header="0.5" footer="0.5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rightToLeft="1" tabSelected="1" zoomScaleNormal="100" workbookViewId="0">
      <selection sqref="A1:F1"/>
    </sheetView>
  </sheetViews>
  <sheetFormatPr defaultRowHeight="15" x14ac:dyDescent="0.25"/>
  <cols>
    <col min="2" max="2" width="7.28515625" customWidth="1"/>
    <col min="4" max="4" width="7.28515625" customWidth="1"/>
    <col min="12" max="12" width="7.140625" customWidth="1"/>
    <col min="13" max="13" width="15.28515625" customWidth="1"/>
  </cols>
  <sheetData>
    <row r="1" spans="1:14" ht="18" x14ac:dyDescent="0.25">
      <c r="K1" s="57"/>
      <c r="L1" s="57"/>
      <c r="M1" s="57"/>
      <c r="N1" s="57"/>
    </row>
    <row r="2" spans="1:14" ht="18" x14ac:dyDescent="0.25">
      <c r="B2" s="442" t="s">
        <v>132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160">
        <v>2023</v>
      </c>
    </row>
    <row r="3" spans="1:14" ht="24" customHeight="1" x14ac:dyDescent="0.25">
      <c r="A3" s="161" t="s">
        <v>134</v>
      </c>
      <c r="B3" s="162" t="s">
        <v>133</v>
      </c>
      <c r="M3" s="160"/>
    </row>
  </sheetData>
  <mergeCells count="1">
    <mergeCell ref="B2:L2"/>
  </mergeCells>
  <pageMargins left="0.28000000000000003" right="0.5" top="0.71" bottom="0.5" header="0.5" footer="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رسم العدد</vt:lpstr>
      <vt:lpstr>2</vt:lpstr>
      <vt:lpstr>شكل الكلفة </vt:lpstr>
      <vt:lpstr>3</vt:lpstr>
      <vt:lpstr>رسم المؤشرات</vt:lpstr>
      <vt:lpstr>4</vt:lpstr>
      <vt:lpstr>رسم شكل 4</vt:lpstr>
      <vt:lpstr>5</vt:lpstr>
      <vt:lpstr>رسم شكل 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'10'!Print_Area</vt:lpstr>
      <vt:lpstr>'12'!Print_Area</vt:lpstr>
      <vt:lpstr>'15'!Print_Area</vt:lpstr>
      <vt:lpstr>'16'!Print_Area</vt:lpstr>
      <vt:lpstr>'17'!Print_Area</vt:lpstr>
      <vt:lpstr>'2'!Print_Area</vt:lpstr>
      <vt:lpstr>'5'!Print_Area</vt:lpstr>
      <vt:lpstr>'6'!Print_Area</vt:lpstr>
      <vt:lpstr>'رسم شكل 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Amel Turky</cp:lastModifiedBy>
  <cp:lastPrinted>2001-12-31T22:13:32Z</cp:lastPrinted>
  <dcterms:created xsi:type="dcterms:W3CDTF">2022-03-22T06:16:11Z</dcterms:created>
  <dcterms:modified xsi:type="dcterms:W3CDTF">2001-12-31T22:13:43Z</dcterms:modified>
  <cp:contentStatus/>
</cp:coreProperties>
</file>